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20" yWindow="1380" windowWidth="9720" windowHeight="6060" tabRatio="715" activeTab="3"/>
  </bookViews>
  <sheets>
    <sheet name="Приложение 2 " sheetId="26" r:id="rId1"/>
    <sheet name="Приложение 3" sheetId="6" r:id="rId2"/>
    <sheet name="Приложение 4 " sheetId="22" r:id="rId3"/>
    <sheet name="Приложение 5 " sheetId="33" r:id="rId4"/>
    <sheet name="дорожные карты" sheetId="35" r:id="rId5"/>
    <sheet name="адресный перечень " sheetId="37" r:id="rId6"/>
    <sheet name="Лист1" sheetId="34" r:id="rId7"/>
  </sheets>
  <definedNames>
    <definedName name="_Par502" localSheetId="4">'дорожные карты'!$D$7</definedName>
    <definedName name="_xlnm._FilterDatabase" localSheetId="5" hidden="1">'адресный перечень '!$A$18:$BQ$63</definedName>
    <definedName name="_xlnm._FilterDatabase" localSheetId="2" hidden="1">'Приложение 4 '!$A$6:$I$196</definedName>
    <definedName name="_xlnm._FilterDatabase" localSheetId="3" hidden="1">'Приложение 5 '!$A$7:$M$144</definedName>
    <definedName name="_xlnm.Print_Titles" localSheetId="5">'адресный перечень '!$16:$17</definedName>
    <definedName name="_xlnm.Print_Titles" localSheetId="1">'Приложение 3'!$5:$7</definedName>
    <definedName name="_xlnm.Print_Titles" localSheetId="2">'Приложение 4 '!$4:$5</definedName>
    <definedName name="_xlnm.Print_Titles" localSheetId="3">'Приложение 5 '!$5:$7</definedName>
    <definedName name="_xlnm.Print_Area" localSheetId="5">'адресный перечень '!$A$1:$BQ$63</definedName>
    <definedName name="_xlnm.Print_Area" localSheetId="0">'Приложение 2 '!$A$1:$J$30</definedName>
    <definedName name="_xlnm.Print_Area" localSheetId="1">'Приложение 3'!$A$1:$N$22</definedName>
    <definedName name="_xlnm.Print_Area" localSheetId="2">'Приложение 4 '!$A$1:$I$196</definedName>
    <definedName name="_xlnm.Print_Area" localSheetId="3">'Приложение 5 '!$A$1:$M$144</definedName>
  </definedNames>
  <calcPr calcId="145621"/>
</workbook>
</file>

<file path=xl/calcChain.xml><?xml version="1.0" encoding="utf-8"?>
<calcChain xmlns="http://schemas.openxmlformats.org/spreadsheetml/2006/main">
  <c r="BJ43" i="37" l="1"/>
  <c r="BR19" i="37"/>
  <c r="Y63" i="37" l="1"/>
  <c r="Y62" i="37"/>
  <c r="BR62" i="37" s="1"/>
  <c r="AY63" i="37"/>
  <c r="AY62" i="37"/>
  <c r="AU62" i="37"/>
  <c r="Y59" i="37"/>
  <c r="AU50" i="37"/>
  <c r="AU51" i="37"/>
  <c r="AU52" i="37"/>
  <c r="AU53" i="37"/>
  <c r="AU49" i="37"/>
  <c r="BF59" i="37"/>
  <c r="BC59" i="37"/>
  <c r="AF59" i="37"/>
  <c r="BR53" i="37"/>
  <c r="BJ52" i="37"/>
  <c r="BR52" i="37" s="1"/>
  <c r="BR51" i="37"/>
  <c r="BR50" i="37"/>
  <c r="BF49" i="37"/>
  <c r="BC49" i="37"/>
  <c r="AY49" i="37"/>
  <c r="AF49" i="37"/>
  <c r="Y49" i="37"/>
  <c r="BJ49" i="37" l="1"/>
  <c r="H12" i="22"/>
  <c r="H55" i="22"/>
  <c r="H56" i="22" s="1"/>
  <c r="G16" i="33"/>
  <c r="J58" i="33"/>
  <c r="K58" i="33" s="1"/>
  <c r="J57" i="33"/>
  <c r="K57" i="33" s="1"/>
  <c r="F57" i="33" s="1"/>
  <c r="J56" i="33"/>
  <c r="K56" i="33" s="1"/>
  <c r="F56" i="33" s="1"/>
  <c r="J55" i="33"/>
  <c r="K55" i="33" s="1"/>
  <c r="I54" i="33"/>
  <c r="H54" i="33"/>
  <c r="G54" i="33"/>
  <c r="E54" i="33"/>
  <c r="AF62" i="37"/>
  <c r="AF61" i="37"/>
  <c r="Y60" i="37"/>
  <c r="AU57" i="37"/>
  <c r="BC62" i="37"/>
  <c r="BR43" i="37"/>
  <c r="BR45" i="37"/>
  <c r="BR46" i="37"/>
  <c r="BR48" i="37"/>
  <c r="BR55" i="37"/>
  <c r="BR56" i="37"/>
  <c r="BR58" i="37"/>
  <c r="BJ57" i="37"/>
  <c r="BR57" i="37" s="1"/>
  <c r="BF54" i="37"/>
  <c r="BC54" i="37"/>
  <c r="AY54" i="37"/>
  <c r="AF54" i="37"/>
  <c r="Y54" i="37"/>
  <c r="BR49" i="37" l="1"/>
  <c r="AU54" i="37"/>
  <c r="J54" i="33"/>
  <c r="F52" i="22"/>
  <c r="K54" i="33"/>
  <c r="F55" i="33"/>
  <c r="F58" i="33"/>
  <c r="BJ54" i="37"/>
  <c r="BR54" i="37" s="1"/>
  <c r="H147" i="22"/>
  <c r="H82" i="22"/>
  <c r="F117" i="22"/>
  <c r="H7" i="22"/>
  <c r="H50" i="22"/>
  <c r="H51" i="22" s="1"/>
  <c r="F47" i="22" s="1"/>
  <c r="G78" i="33"/>
  <c r="F104" i="33"/>
  <c r="J103" i="33"/>
  <c r="K103" i="33" s="1"/>
  <c r="J102" i="33"/>
  <c r="K102" i="33" s="1"/>
  <c r="J101" i="33"/>
  <c r="K101" i="33" s="1"/>
  <c r="I100" i="33"/>
  <c r="H100" i="33"/>
  <c r="G100" i="33"/>
  <c r="E100" i="33"/>
  <c r="G17" i="33"/>
  <c r="J53" i="33"/>
  <c r="J52" i="33"/>
  <c r="K52" i="33" s="1"/>
  <c r="J51" i="33"/>
  <c r="K51" i="33" s="1"/>
  <c r="J50" i="33"/>
  <c r="K50" i="33" s="1"/>
  <c r="I49" i="33"/>
  <c r="H49" i="33"/>
  <c r="G49" i="33"/>
  <c r="E49" i="33"/>
  <c r="F54" i="33" l="1"/>
  <c r="F50" i="33"/>
  <c r="F103" i="33"/>
  <c r="F102" i="33"/>
  <c r="F52" i="33"/>
  <c r="K100" i="33"/>
  <c r="J100" i="33"/>
  <c r="F101" i="33"/>
  <c r="F51" i="33"/>
  <c r="K53" i="33"/>
  <c r="K49" i="33" s="1"/>
  <c r="J49" i="33"/>
  <c r="H72" i="22"/>
  <c r="BJ47" i="37"/>
  <c r="BR47" i="37" s="1"/>
  <c r="BF44" i="37"/>
  <c r="BC44" i="37"/>
  <c r="AY44" i="37"/>
  <c r="AF44" i="37"/>
  <c r="Y44" i="37"/>
  <c r="F100" i="33" l="1"/>
  <c r="F53" i="33"/>
  <c r="F49" i="33" s="1"/>
  <c r="AU44" i="37"/>
  <c r="BJ44" i="37" s="1"/>
  <c r="BR44" i="37" s="1"/>
  <c r="H45" i="22" l="1"/>
  <c r="H46" i="22" s="1"/>
  <c r="H40" i="22"/>
  <c r="H41" i="22" s="1"/>
  <c r="H35" i="22"/>
  <c r="H36" i="22" s="1"/>
  <c r="F32" i="22" s="1"/>
  <c r="H30" i="22"/>
  <c r="H31" i="22" s="1"/>
  <c r="F27" i="22" s="1"/>
  <c r="H25" i="22"/>
  <c r="H26" i="22" s="1"/>
  <c r="F22" i="22" s="1"/>
  <c r="H20" i="22"/>
  <c r="H21" i="22" s="1"/>
  <c r="F12" i="22"/>
  <c r="H9" i="22"/>
  <c r="H8" i="22"/>
  <c r="G117" i="33"/>
  <c r="F17" i="22" l="1"/>
  <c r="H11" i="22"/>
  <c r="F37" i="22"/>
  <c r="F42" i="22"/>
  <c r="H10" i="22"/>
  <c r="E15" i="33"/>
  <c r="E16" i="33"/>
  <c r="E17" i="33"/>
  <c r="E14" i="33"/>
  <c r="G15" i="33"/>
  <c r="H15" i="33"/>
  <c r="I15" i="33"/>
  <c r="H16" i="33"/>
  <c r="I16" i="33"/>
  <c r="H17" i="33"/>
  <c r="I17" i="33"/>
  <c r="H14" i="33"/>
  <c r="I14" i="33"/>
  <c r="G14" i="33"/>
  <c r="J48" i="33"/>
  <c r="K48" i="33" s="1"/>
  <c r="F48" i="33" s="1"/>
  <c r="J47" i="33"/>
  <c r="K47" i="33" s="1"/>
  <c r="F47" i="33" s="1"/>
  <c r="J46" i="33"/>
  <c r="K46" i="33" s="1"/>
  <c r="F46" i="33" s="1"/>
  <c r="J45" i="33"/>
  <c r="K45" i="33" s="1"/>
  <c r="I44" i="33"/>
  <c r="H44" i="33"/>
  <c r="G44" i="33"/>
  <c r="E44" i="33"/>
  <c r="J43" i="33"/>
  <c r="J42" i="33"/>
  <c r="J41" i="33"/>
  <c r="J40" i="33"/>
  <c r="I39" i="33"/>
  <c r="H39" i="33"/>
  <c r="G39" i="33"/>
  <c r="E39" i="33"/>
  <c r="J38" i="33"/>
  <c r="J37" i="33"/>
  <c r="K37" i="33" s="1"/>
  <c r="J36" i="33"/>
  <c r="K36" i="33" s="1"/>
  <c r="J35" i="33"/>
  <c r="I34" i="33"/>
  <c r="H34" i="33"/>
  <c r="G34" i="33"/>
  <c r="E34" i="33"/>
  <c r="J33" i="33"/>
  <c r="J32" i="33"/>
  <c r="J31" i="33"/>
  <c r="J30" i="33"/>
  <c r="I29" i="33"/>
  <c r="H29" i="33"/>
  <c r="G29" i="33"/>
  <c r="E29" i="33"/>
  <c r="J28" i="33"/>
  <c r="J27" i="33"/>
  <c r="J26" i="33"/>
  <c r="J25" i="33"/>
  <c r="I24" i="33"/>
  <c r="H24" i="33"/>
  <c r="G24" i="33"/>
  <c r="E24" i="33"/>
  <c r="J23" i="33"/>
  <c r="J22" i="33"/>
  <c r="K22" i="33" s="1"/>
  <c r="J21" i="33"/>
  <c r="K21" i="33" s="1"/>
  <c r="J20" i="33"/>
  <c r="I19" i="33"/>
  <c r="H19" i="33"/>
  <c r="G19" i="33"/>
  <c r="E19" i="33"/>
  <c r="BF63" i="37"/>
  <c r="BC63" i="37"/>
  <c r="AF63" i="37"/>
  <c r="BF62" i="37"/>
  <c r="BF61" i="37"/>
  <c r="BC61" i="37"/>
  <c r="AY61" i="37"/>
  <c r="Y61" i="37"/>
  <c r="BF60" i="37"/>
  <c r="BC60" i="37"/>
  <c r="AY60" i="37"/>
  <c r="AF60" i="37"/>
  <c r="Q59" i="37"/>
  <c r="K59" i="37"/>
  <c r="AU43" i="37"/>
  <c r="AU42" i="37"/>
  <c r="BJ42" i="37" s="1"/>
  <c r="BR42" i="37" s="1"/>
  <c r="AU41" i="37"/>
  <c r="BJ41" i="37" s="1"/>
  <c r="AU40" i="37"/>
  <c r="BJ40" i="37" s="1"/>
  <c r="BR40" i="37" s="1"/>
  <c r="BF39" i="37"/>
  <c r="BC39" i="37"/>
  <c r="AY39" i="37"/>
  <c r="AF39" i="37"/>
  <c r="Y39" i="37"/>
  <c r="AU38" i="37"/>
  <c r="AU37" i="37"/>
  <c r="BJ37" i="37" s="1"/>
  <c r="BR37" i="37" s="1"/>
  <c r="AU36" i="37"/>
  <c r="BJ36" i="37" s="1"/>
  <c r="BR36" i="37" s="1"/>
  <c r="AU35" i="37"/>
  <c r="BJ35" i="37" s="1"/>
  <c r="BR35" i="37" s="1"/>
  <c r="BF34" i="37"/>
  <c r="BC34" i="37"/>
  <c r="AY34" i="37"/>
  <c r="AF34" i="37"/>
  <c r="Y34" i="37"/>
  <c r="AU33" i="37"/>
  <c r="BJ33" i="37" s="1"/>
  <c r="BR33" i="37" s="1"/>
  <c r="AU32" i="37"/>
  <c r="BJ32" i="37" s="1"/>
  <c r="BR32" i="37" s="1"/>
  <c r="AU31" i="37"/>
  <c r="BJ31" i="37" s="1"/>
  <c r="BR31" i="37" s="1"/>
  <c r="AU30" i="37"/>
  <c r="BJ30" i="37" s="1"/>
  <c r="BR30" i="37" s="1"/>
  <c r="BF29" i="37"/>
  <c r="BC29" i="37"/>
  <c r="AY29" i="37"/>
  <c r="Y29" i="37"/>
  <c r="AU28" i="37"/>
  <c r="BJ28" i="37" s="1"/>
  <c r="BR28" i="37" s="1"/>
  <c r="AU27" i="37"/>
  <c r="BJ27" i="37" s="1"/>
  <c r="BR27" i="37" s="1"/>
  <c r="AU26" i="37"/>
  <c r="BJ26" i="37" s="1"/>
  <c r="BR26" i="37" s="1"/>
  <c r="AU25" i="37"/>
  <c r="BJ25" i="37" s="1"/>
  <c r="BR25" i="37" s="1"/>
  <c r="BF24" i="37"/>
  <c r="BC24" i="37"/>
  <c r="AY24" i="37"/>
  <c r="AF24" i="37"/>
  <c r="Y24" i="37"/>
  <c r="AU23" i="37"/>
  <c r="AU22" i="37"/>
  <c r="AU21" i="37"/>
  <c r="AU61" i="37" s="1"/>
  <c r="AU20" i="37"/>
  <c r="BF19" i="37"/>
  <c r="BC19" i="37"/>
  <c r="AY19" i="37"/>
  <c r="Y19" i="37"/>
  <c r="AY59" i="37" l="1"/>
  <c r="BJ38" i="37"/>
  <c r="BR38" i="37" s="1"/>
  <c r="AU63" i="37"/>
  <c r="AU24" i="37"/>
  <c r="AU34" i="37"/>
  <c r="AU39" i="37"/>
  <c r="BJ39" i="37"/>
  <c r="BR39" i="37" s="1"/>
  <c r="BR41" i="37"/>
  <c r="F7" i="22"/>
  <c r="J24" i="33"/>
  <c r="J29" i="33"/>
  <c r="J39" i="33"/>
  <c r="F45" i="33"/>
  <c r="F44" i="33" s="1"/>
  <c r="K44" i="33"/>
  <c r="J44" i="33"/>
  <c r="J17" i="33"/>
  <c r="K30" i="33"/>
  <c r="F30" i="33" s="1"/>
  <c r="K31" i="33"/>
  <c r="F31" i="33" s="1"/>
  <c r="K32" i="33"/>
  <c r="F32" i="33" s="1"/>
  <c r="K33" i="33"/>
  <c r="F33" i="33" s="1"/>
  <c r="K20" i="33"/>
  <c r="F22" i="33"/>
  <c r="K23" i="33"/>
  <c r="J34" i="33"/>
  <c r="K35" i="33"/>
  <c r="F37" i="33"/>
  <c r="K38" i="33"/>
  <c r="F38" i="33" s="1"/>
  <c r="J19" i="33"/>
  <c r="F21" i="33"/>
  <c r="F36" i="33"/>
  <c r="K25" i="33"/>
  <c r="K26" i="33"/>
  <c r="F26" i="33" s="1"/>
  <c r="K27" i="33"/>
  <c r="F27" i="33" s="1"/>
  <c r="K28" i="33"/>
  <c r="F28" i="33" s="1"/>
  <c r="K40" i="33"/>
  <c r="F40" i="33" s="1"/>
  <c r="K41" i="33"/>
  <c r="F41" i="33" s="1"/>
  <c r="K42" i="33"/>
  <c r="F42" i="33" s="1"/>
  <c r="K43" i="33"/>
  <c r="F43" i="33" s="1"/>
  <c r="AU19" i="37"/>
  <c r="AU60" i="37"/>
  <c r="BJ24" i="37"/>
  <c r="BR24" i="37" s="1"/>
  <c r="BJ29" i="37"/>
  <c r="BR29" i="37" s="1"/>
  <c r="BJ34" i="37"/>
  <c r="AU29" i="37"/>
  <c r="BJ21" i="37"/>
  <c r="BJ23" i="37"/>
  <c r="BJ20" i="37"/>
  <c r="BJ22" i="37"/>
  <c r="AU59" i="37" l="1"/>
  <c r="BR34" i="37"/>
  <c r="BJ59" i="37"/>
  <c r="BJ60" i="37"/>
  <c r="BR60" i="37" s="1"/>
  <c r="BR20" i="37"/>
  <c r="BJ63" i="37"/>
  <c r="BR63" i="37" s="1"/>
  <c r="BR23" i="37"/>
  <c r="BJ62" i="37"/>
  <c r="BR22" i="37"/>
  <c r="BJ61" i="37"/>
  <c r="BR61" i="37" s="1"/>
  <c r="BR21" i="37"/>
  <c r="K34" i="33"/>
  <c r="F29" i="33"/>
  <c r="F23" i="33"/>
  <c r="K17" i="33"/>
  <c r="K29" i="33"/>
  <c r="F35" i="33"/>
  <c r="F34" i="33" s="1"/>
  <c r="K19" i="33"/>
  <c r="F20" i="33"/>
  <c r="F39" i="33"/>
  <c r="K24" i="33"/>
  <c r="F25" i="33"/>
  <c r="F24" i="33" s="1"/>
  <c r="K39" i="33"/>
  <c r="BJ19" i="37"/>
  <c r="BR59" i="37" l="1"/>
  <c r="F19" i="33"/>
  <c r="E75" i="33" l="1"/>
  <c r="H188" i="22"/>
  <c r="H189" i="22"/>
  <c r="H190" i="22"/>
  <c r="H191" i="22"/>
  <c r="H187" i="22"/>
  <c r="H179" i="22"/>
  <c r="H180" i="22"/>
  <c r="H181" i="22"/>
  <c r="H178" i="22"/>
  <c r="H177" i="22"/>
  <c r="F167" i="22"/>
  <c r="H111" i="33" l="1"/>
  <c r="I111" i="33"/>
  <c r="E9" i="6"/>
  <c r="H71" i="22" l="1"/>
  <c r="F67" i="22" s="1"/>
  <c r="F73" i="33"/>
  <c r="J72" i="33"/>
  <c r="K72" i="33" s="1"/>
  <c r="F72" i="33" s="1"/>
  <c r="J71" i="33"/>
  <c r="K71" i="33" s="1"/>
  <c r="F71" i="33" s="1"/>
  <c r="J70" i="33"/>
  <c r="K70" i="33" s="1"/>
  <c r="I69" i="33"/>
  <c r="H69" i="33"/>
  <c r="G69" i="33"/>
  <c r="E69" i="33"/>
  <c r="E78" i="33"/>
  <c r="E77" i="33"/>
  <c r="E11" i="33" s="1"/>
  <c r="E76" i="33"/>
  <c r="E10" i="33" s="1"/>
  <c r="H96" i="22"/>
  <c r="H95" i="22"/>
  <c r="H94" i="22"/>
  <c r="H93" i="22"/>
  <c r="J84" i="33"/>
  <c r="K84" i="33"/>
  <c r="I84" i="33"/>
  <c r="I78" i="33" s="1"/>
  <c r="H84" i="33"/>
  <c r="G77" i="33"/>
  <c r="H77" i="33"/>
  <c r="I77" i="33"/>
  <c r="H78" i="33"/>
  <c r="G76" i="33"/>
  <c r="H76" i="33"/>
  <c r="I76" i="33"/>
  <c r="H75" i="33"/>
  <c r="I75" i="33"/>
  <c r="G75" i="33"/>
  <c r="H9" i="33" l="1"/>
  <c r="F14" i="26" s="1"/>
  <c r="G12" i="33"/>
  <c r="G11" i="33"/>
  <c r="G10" i="33"/>
  <c r="E13" i="26" s="1"/>
  <c r="I12" i="33"/>
  <c r="G16" i="26" s="1"/>
  <c r="I11" i="33"/>
  <c r="G15" i="26" s="1"/>
  <c r="I10" i="33"/>
  <c r="G13" i="26" s="1"/>
  <c r="J69" i="33"/>
  <c r="I9" i="33"/>
  <c r="G14" i="26" s="1"/>
  <c r="H12" i="33"/>
  <c r="F16" i="26" s="1"/>
  <c r="H11" i="33"/>
  <c r="F15" i="26" s="1"/>
  <c r="H10" i="33"/>
  <c r="F13" i="26" s="1"/>
  <c r="G9" i="33"/>
  <c r="E14" i="26" s="1"/>
  <c r="K69" i="33"/>
  <c r="F70" i="33"/>
  <c r="F69" i="33" s="1"/>
  <c r="E12" i="33"/>
  <c r="E9" i="33"/>
  <c r="G13" i="33"/>
  <c r="F8" i="26" s="1"/>
  <c r="E16" i="26" l="1"/>
  <c r="E12" i="26" s="1"/>
  <c r="N12" i="33"/>
  <c r="G12" i="26"/>
  <c r="E8" i="33"/>
  <c r="F12" i="26"/>
  <c r="H8" i="33"/>
  <c r="I8" i="33"/>
  <c r="G8" i="33"/>
  <c r="H58" i="22" l="1"/>
  <c r="H59" i="22"/>
  <c r="H57" i="22"/>
  <c r="H148" i="22" l="1"/>
  <c r="H149" i="22"/>
  <c r="H150" i="22"/>
  <c r="H151" i="22"/>
  <c r="H143" i="22"/>
  <c r="H144" i="22"/>
  <c r="H145" i="22"/>
  <c r="H146" i="22"/>
  <c r="H83" i="22"/>
  <c r="H84" i="22"/>
  <c r="H85" i="22"/>
  <c r="H86" i="22"/>
  <c r="H77" i="22"/>
  <c r="H73" i="22"/>
  <c r="H74" i="22"/>
  <c r="H75" i="22"/>
  <c r="H76" i="22"/>
  <c r="H79" i="22"/>
  <c r="F192" i="22"/>
  <c r="F187" i="22"/>
  <c r="F182" i="22"/>
  <c r="F177" i="22"/>
  <c r="F172" i="22"/>
  <c r="F162" i="22"/>
  <c r="F157" i="22"/>
  <c r="F152" i="22"/>
  <c r="F137" i="22"/>
  <c r="F132" i="22"/>
  <c r="F112" i="22"/>
  <c r="F107" i="22"/>
  <c r="F102" i="22"/>
  <c r="F97" i="22"/>
  <c r="J67" i="33"/>
  <c r="J66" i="33"/>
  <c r="J65" i="33"/>
  <c r="F89" i="33"/>
  <c r="F88" i="33"/>
  <c r="F87" i="33"/>
  <c r="F144" i="33"/>
  <c r="J143" i="33"/>
  <c r="K143" i="33" s="1"/>
  <c r="F143" i="33" s="1"/>
  <c r="J142" i="33"/>
  <c r="K142" i="33" s="1"/>
  <c r="F142" i="33" s="1"/>
  <c r="J141" i="33"/>
  <c r="K141" i="33" s="1"/>
  <c r="F138" i="33"/>
  <c r="J137" i="33"/>
  <c r="K137" i="33" s="1"/>
  <c r="F137" i="33" s="1"/>
  <c r="J136" i="33"/>
  <c r="K136" i="33" s="1"/>
  <c r="F136" i="33" s="1"/>
  <c r="J135" i="33"/>
  <c r="K135" i="33" s="1"/>
  <c r="F132" i="33"/>
  <c r="J131" i="33"/>
  <c r="K131" i="33" s="1"/>
  <c r="F131" i="33" s="1"/>
  <c r="J130" i="33"/>
  <c r="K130" i="33" s="1"/>
  <c r="F130" i="33" s="1"/>
  <c r="J129" i="33"/>
  <c r="K129" i="33" s="1"/>
  <c r="F126" i="33"/>
  <c r="J125" i="33"/>
  <c r="K125" i="33" s="1"/>
  <c r="F125" i="33" s="1"/>
  <c r="J124" i="33"/>
  <c r="K124" i="33" s="1"/>
  <c r="F124" i="33" s="1"/>
  <c r="J123" i="33"/>
  <c r="K123" i="33" s="1"/>
  <c r="F121" i="33"/>
  <c r="J120" i="33"/>
  <c r="K120" i="33" s="1"/>
  <c r="F120" i="33" s="1"/>
  <c r="J119" i="33"/>
  <c r="K119" i="33" s="1"/>
  <c r="F119" i="33" s="1"/>
  <c r="F115" i="33"/>
  <c r="J114" i="33"/>
  <c r="K114" i="33" s="1"/>
  <c r="F114" i="33" s="1"/>
  <c r="J113" i="33"/>
  <c r="K113" i="33" s="1"/>
  <c r="F113" i="33" s="1"/>
  <c r="J112" i="33"/>
  <c r="K112" i="33" s="1"/>
  <c r="J110" i="33"/>
  <c r="K110" i="33" s="1"/>
  <c r="F110" i="33" s="1"/>
  <c r="J109" i="33"/>
  <c r="K109" i="33" s="1"/>
  <c r="F109" i="33" s="1"/>
  <c r="J108" i="33"/>
  <c r="K108" i="33" s="1"/>
  <c r="F108" i="33" s="1"/>
  <c r="J98" i="33"/>
  <c r="K98" i="33" s="1"/>
  <c r="F98" i="33" s="1"/>
  <c r="J97" i="33"/>
  <c r="K97" i="33" s="1"/>
  <c r="F97" i="33" s="1"/>
  <c r="J96" i="33"/>
  <c r="K96" i="33" s="1"/>
  <c r="J94" i="33"/>
  <c r="K94" i="33" s="1"/>
  <c r="J93" i="33"/>
  <c r="J92" i="33"/>
  <c r="F81" i="33"/>
  <c r="F82" i="33"/>
  <c r="G111" i="33"/>
  <c r="G85" i="33"/>
  <c r="E111" i="33"/>
  <c r="E140" i="33"/>
  <c r="E134" i="33"/>
  <c r="E128" i="33"/>
  <c r="E122" i="33"/>
  <c r="E117" i="33"/>
  <c r="E106" i="33"/>
  <c r="E95" i="33"/>
  <c r="E90" i="33"/>
  <c r="E85" i="33"/>
  <c r="E64" i="33"/>
  <c r="I140" i="33"/>
  <c r="H140" i="33"/>
  <c r="G140" i="33"/>
  <c r="I134" i="33"/>
  <c r="H134" i="33"/>
  <c r="G134" i="33"/>
  <c r="I128" i="33"/>
  <c r="H128" i="33"/>
  <c r="G128" i="33"/>
  <c r="I122" i="33"/>
  <c r="H122" i="33"/>
  <c r="G122" i="33"/>
  <c r="I117" i="33"/>
  <c r="H117" i="33"/>
  <c r="I106" i="33"/>
  <c r="H106" i="33"/>
  <c r="G106" i="33"/>
  <c r="I95" i="33"/>
  <c r="H95" i="33"/>
  <c r="G95" i="33"/>
  <c r="I90" i="33"/>
  <c r="H90" i="33"/>
  <c r="G90" i="33"/>
  <c r="J85" i="33"/>
  <c r="I85" i="33"/>
  <c r="H85" i="33"/>
  <c r="H80" i="33"/>
  <c r="G80" i="33"/>
  <c r="I64" i="33"/>
  <c r="H64" i="33"/>
  <c r="G64" i="33"/>
  <c r="K67" i="33" l="1"/>
  <c r="K16" i="33" s="1"/>
  <c r="J16" i="33"/>
  <c r="K65" i="33"/>
  <c r="K14" i="33" s="1"/>
  <c r="J14" i="33"/>
  <c r="K66" i="33"/>
  <c r="J15" i="33"/>
  <c r="J106" i="33"/>
  <c r="J117" i="33"/>
  <c r="K92" i="33"/>
  <c r="K76" i="33" s="1"/>
  <c r="J76" i="33"/>
  <c r="K93" i="33"/>
  <c r="K77" i="33" s="1"/>
  <c r="J77" i="33"/>
  <c r="J78" i="33"/>
  <c r="K75" i="33"/>
  <c r="J75" i="33"/>
  <c r="E80" i="33"/>
  <c r="J128" i="33"/>
  <c r="J90" i="33"/>
  <c r="J64" i="33"/>
  <c r="J95" i="33"/>
  <c r="J122" i="33"/>
  <c r="J134" i="33"/>
  <c r="J140" i="33"/>
  <c r="F142" i="22"/>
  <c r="F147" i="22"/>
  <c r="J111" i="33"/>
  <c r="F122" i="22"/>
  <c r="H60" i="22"/>
  <c r="H78" i="22"/>
  <c r="F72" i="22"/>
  <c r="F127" i="22"/>
  <c r="F82" i="22"/>
  <c r="F92" i="22"/>
  <c r="K80" i="33"/>
  <c r="F65" i="33"/>
  <c r="F86" i="33"/>
  <c r="F85" i="33" s="1"/>
  <c r="K85" i="33"/>
  <c r="K140" i="33"/>
  <c r="F141" i="33"/>
  <c r="F140" i="33" s="1"/>
  <c r="K134" i="33"/>
  <c r="F135" i="33"/>
  <c r="F134" i="33" s="1"/>
  <c r="F129" i="33"/>
  <c r="F128" i="33" s="1"/>
  <c r="K128" i="33"/>
  <c r="F123" i="33"/>
  <c r="F122" i="33" s="1"/>
  <c r="K122" i="33"/>
  <c r="F118" i="33"/>
  <c r="F117" i="33" s="1"/>
  <c r="K117" i="33"/>
  <c r="K111" i="33"/>
  <c r="F112" i="33"/>
  <c r="F111" i="33" s="1"/>
  <c r="F107" i="33"/>
  <c r="F106" i="33" s="1"/>
  <c r="K106" i="33"/>
  <c r="K95" i="33"/>
  <c r="F96" i="33"/>
  <c r="F91" i="33"/>
  <c r="F94" i="33"/>
  <c r="J80" i="33"/>
  <c r="E74" i="33"/>
  <c r="B9" i="26" s="1"/>
  <c r="F93" i="33" l="1"/>
  <c r="K90" i="33"/>
  <c r="K64" i="33"/>
  <c r="F92" i="33"/>
  <c r="F67" i="33"/>
  <c r="F66" i="33"/>
  <c r="K15" i="33"/>
  <c r="K10" i="33" s="1"/>
  <c r="K11" i="33"/>
  <c r="I15" i="26" s="1"/>
  <c r="F68" i="33"/>
  <c r="F17" i="33"/>
  <c r="C9" i="6" s="1"/>
  <c r="K9" i="33"/>
  <c r="I14" i="26" s="1"/>
  <c r="J10" i="33"/>
  <c r="H13" i="26" s="1"/>
  <c r="J12" i="33"/>
  <c r="H16" i="26" s="1"/>
  <c r="J11" i="33"/>
  <c r="H15" i="26" s="1"/>
  <c r="J9" i="33"/>
  <c r="H14" i="26" s="1"/>
  <c r="F14" i="33"/>
  <c r="D9" i="6" s="1"/>
  <c r="F76" i="33"/>
  <c r="F77" i="33"/>
  <c r="F13" i="6" s="1"/>
  <c r="F99" i="33"/>
  <c r="F95" i="33" s="1"/>
  <c r="K78" i="33"/>
  <c r="F62" i="22"/>
  <c r="H61" i="22"/>
  <c r="F57" i="22" s="1"/>
  <c r="H81" i="22"/>
  <c r="H80" i="22"/>
  <c r="F83" i="33"/>
  <c r="E13" i="33"/>
  <c r="B8" i="26" s="1"/>
  <c r="F84" i="33"/>
  <c r="I80" i="33"/>
  <c r="J74" i="33"/>
  <c r="I9" i="26" s="1"/>
  <c r="I74" i="33"/>
  <c r="H9" i="26" s="1"/>
  <c r="F75" i="33"/>
  <c r="D13" i="6" s="1"/>
  <c r="G74" i="33"/>
  <c r="F9" i="26" s="1"/>
  <c r="H74" i="33"/>
  <c r="G9" i="26" s="1"/>
  <c r="F90" i="33" l="1"/>
  <c r="F64" i="33"/>
  <c r="I13" i="26"/>
  <c r="J13" i="26" s="1"/>
  <c r="F10" i="33"/>
  <c r="K12" i="33"/>
  <c r="I16" i="26" s="1"/>
  <c r="J16" i="26" s="1"/>
  <c r="J15" i="26"/>
  <c r="F11" i="33"/>
  <c r="J8" i="33"/>
  <c r="J14" i="26"/>
  <c r="F9" i="33"/>
  <c r="F80" i="33"/>
  <c r="K74" i="33"/>
  <c r="J9" i="26" s="1"/>
  <c r="F78" i="33"/>
  <c r="F77" i="22"/>
  <c r="F87" i="22"/>
  <c r="F16" i="33"/>
  <c r="F9" i="6" s="1"/>
  <c r="J12" i="26" l="1"/>
  <c r="F74" i="33"/>
  <c r="C13" i="6"/>
  <c r="F12" i="33"/>
  <c r="F8" i="33" s="1"/>
  <c r="H12" i="26"/>
  <c r="I12" i="26"/>
  <c r="K8" i="33"/>
  <c r="I13" i="33"/>
  <c r="H8" i="26" s="1"/>
  <c r="F15" i="33"/>
  <c r="F13" i="33" s="1"/>
  <c r="J13" i="33" l="1"/>
  <c r="I8" i="26" s="1"/>
  <c r="H13" i="33"/>
  <c r="G8" i="26" s="1"/>
  <c r="K13" i="33"/>
  <c r="J8" i="26" s="1"/>
</calcChain>
</file>

<file path=xl/sharedStrings.xml><?xml version="1.0" encoding="utf-8"?>
<sst xmlns="http://schemas.openxmlformats.org/spreadsheetml/2006/main" count="1416" uniqueCount="384">
  <si>
    <t>2.2.</t>
  </si>
  <si>
    <t>2.2.1.</t>
  </si>
  <si>
    <t>2.3.</t>
  </si>
  <si>
    <t>2.3.1.</t>
  </si>
  <si>
    <t>2.4.</t>
  </si>
  <si>
    <t>2.4.1.</t>
  </si>
  <si>
    <t>Мероприятие 1
Профессиональная физическая охрана муниципальных дошкольных образовательных учреждений</t>
  </si>
  <si>
    <t>2.5.</t>
  </si>
  <si>
    <t>2.5.1.</t>
  </si>
  <si>
    <t>ВСЕГО ДОШКОЛЬНОЕ ОБРАЗОВАНИЕ</t>
  </si>
  <si>
    <t>проектно-сметный метод</t>
  </si>
  <si>
    <t>Мероприятие 1                          Комплектование мебелью и мягким инвентарем вновь вводимых муниципальных дошкольных образовательных организаций</t>
  </si>
  <si>
    <t xml:space="preserve">Мероприятие 1                     Выполнение муниципального задания  на содержание детей в муниципальных дошкольных образовательных организациях  (присмотр и уход) </t>
  </si>
  <si>
    <t>Мероприятие 2           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</si>
  <si>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Мероприятие 3                  Обеспечение получения гражданами дошкольного образования в частных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</si>
  <si>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Мероприятие 1                    Расходы за счёт субвенции из областного бюджета на выплату компенсации родительской платы за присмотр и уход за детьми, осваивающими образовательные программы дошкольного образования в муниципальных дошкольных образовательных организациях</t>
  </si>
  <si>
    <t xml:space="preserve">Мероприятие 4                              Компенсация родительской платы, внесенной за содержание ребенка (присмотр и уход за ребенком) в соответствующем образовательном учреждении на третьего и последующих детей, а также  на детей сотрудников муниципальных дошкольных образовательных учреждений </t>
  </si>
  <si>
    <t>Мероприятие 12                 Конкурс профессионального мастерства «Воспитатель года»</t>
  </si>
  <si>
    <t>МКУ "Управление капитального строительства и архитектуры"</t>
  </si>
  <si>
    <t>Строительство пристройки к зданию МАДОУ "Детский сад № 32"</t>
  </si>
  <si>
    <t>Укомплектованность вновь вводимых ДОУ соответствует требованиям СанПиН</t>
  </si>
  <si>
    <t>Компенсация родительской платы, внесенной за содержание ребенка (присмотр и уход за ребенком) отдельным категориям граждан</t>
  </si>
  <si>
    <t>Мероприятие 1             Организация повышения квалификации педагогических и управленческих кадров</t>
  </si>
  <si>
    <r>
      <rPr>
        <b/>
        <sz val="10"/>
        <rFont val="Times New Roman"/>
        <family val="1"/>
        <charset val="204"/>
      </rPr>
      <t>Задача 2</t>
    </r>
    <r>
      <rPr>
        <sz val="10"/>
        <rFont val="Times New Roman"/>
        <family val="1"/>
        <charset val="204"/>
      </rPr>
      <t xml:space="preserve">             Повышение эффективности деятельности дошкольных образовательных организаций
</t>
    </r>
  </si>
  <si>
    <t>Расходы  (тыс. рублей)</t>
  </si>
  <si>
    <t>Средства федерального бюджета</t>
  </si>
  <si>
    <t>Средства бюджета городского округа Химки</t>
  </si>
  <si>
    <t>Итого</t>
  </si>
  <si>
    <t>Источник финансирования</t>
  </si>
  <si>
    <t>№ п/п</t>
  </si>
  <si>
    <t>Планируемое значение показателя по годам реализации</t>
  </si>
  <si>
    <t>1.</t>
  </si>
  <si>
    <t>Задача 2</t>
  </si>
  <si>
    <t>Задачи, направленные на достижение цели</t>
  </si>
  <si>
    <t>Единица изме рения</t>
  </si>
  <si>
    <t>Средства бюджета Московской области</t>
  </si>
  <si>
    <t>Наименование мероприятия подпрограммы*</t>
  </si>
  <si>
    <t>Источник финансирования**</t>
  </si>
  <si>
    <t>Эксплуатационные расходы, возникающие в результате реализации мероприятия*****</t>
  </si>
  <si>
    <t>Расчет необходимых финансовых ресурсов на реализацию мероприятия ***</t>
  </si>
  <si>
    <t>Мероприятия по реализации подпрограммы</t>
  </si>
  <si>
    <t>Источники финансирования</t>
  </si>
  <si>
    <t>Объем финансирования мероприятия в текущем финансовом году (тыс. руб.)*</t>
  </si>
  <si>
    <t>Объем финансирования по годам, (тыс. руб.)</t>
  </si>
  <si>
    <t xml:space="preserve">Внебюджетные источники         </t>
  </si>
  <si>
    <t xml:space="preserve">Средства бюджета городского округа         </t>
  </si>
  <si>
    <t>2.</t>
  </si>
  <si>
    <t>Срок исполнения мероприятия</t>
  </si>
  <si>
    <t xml:space="preserve">Всего, (тыс. руб.)        </t>
  </si>
  <si>
    <t xml:space="preserve">Ответственный за         
выполнение мероприятия подпрограммы        </t>
  </si>
  <si>
    <t>1.1.</t>
  </si>
  <si>
    <t>2.1.</t>
  </si>
  <si>
    <t>Наименование подпрограммы</t>
  </si>
  <si>
    <t>Внебюджетные источники</t>
  </si>
  <si>
    <t xml:space="preserve">Муниципальный заказчик подпрограммы </t>
  </si>
  <si>
    <t>Отчетный (базовый) период</t>
  </si>
  <si>
    <t>Источник финансирования подпрограммы по годам реализации и главным распорядителям бюджетных средств, в том числе по годам:</t>
  </si>
  <si>
    <t>Главный распорядитель бюджетных средств</t>
  </si>
  <si>
    <t>Всего:
в том числе</t>
  </si>
  <si>
    <t>Показатель реализации мероприятий муниципальной программы (подпрограммы)</t>
  </si>
  <si>
    <t>Отчетный базовый период/базовое значение показателя (на начало реализации подпрограммы)</t>
  </si>
  <si>
    <r>
      <rPr>
        <b/>
        <sz val="11"/>
        <rFont val="Times New Roman"/>
        <family val="1"/>
        <charset val="204"/>
      </rPr>
      <t xml:space="preserve">Задача 1  </t>
    </r>
    <r>
      <rPr>
        <sz val="11"/>
        <rFont val="Times New Roman"/>
        <family val="1"/>
        <charset val="204"/>
      </rPr>
      <t xml:space="preserve">     </t>
    </r>
  </si>
  <si>
    <t>Планируемый объем финансирования на решение данной задачи (тыс.руб.)</t>
  </si>
  <si>
    <t>Результаты выполнения мероприятия подпрограммы</t>
  </si>
  <si>
    <t>1.1.1.</t>
  </si>
  <si>
    <t>Средства бюджета городского округа</t>
  </si>
  <si>
    <t>Паспорт подпрограммы</t>
  </si>
  <si>
    <t xml:space="preserve">Перечень мероприятий подпрограммы </t>
  </si>
  <si>
    <t>Основное мероприятие 1 Финансовое обеспечение выполнения муниципальных услуг (выполнение работ)</t>
  </si>
  <si>
    <t>Мероприятие 1 Обеспечение мер противопожарной безопасности</t>
  </si>
  <si>
    <t>1.2.</t>
  </si>
  <si>
    <t>1.2.1.</t>
  </si>
  <si>
    <t>1.5.9.</t>
  </si>
  <si>
    <t>1.5.10.</t>
  </si>
  <si>
    <t>1.5.11.</t>
  </si>
  <si>
    <t>2.2.3.</t>
  </si>
  <si>
    <t>2.6.</t>
  </si>
  <si>
    <t>2.6.1.</t>
  </si>
  <si>
    <t>2.7.</t>
  </si>
  <si>
    <t>2.7.1.</t>
  </si>
  <si>
    <t>2.10.</t>
  </si>
  <si>
    <t>2.10.1.</t>
  </si>
  <si>
    <t>2.12.1</t>
  </si>
  <si>
    <t>2.16.1.</t>
  </si>
  <si>
    <t>Мероприятие 1       Государственная поддержка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</si>
  <si>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Мероприятие 2     Закупка оборудования для дошкольных образовательных организаций муниципальных образований Московской области – победителей областного конкурса на присвоение статуса Региональной инновационной площадки Московской области</t>
  </si>
  <si>
    <t>2018 год -</t>
  </si>
  <si>
    <t>2019 год -</t>
  </si>
  <si>
    <t>Общий объем финансовых ресурсов необходимых для реализации мероприятия, в том числе по годам ****
тыс.руб.</t>
  </si>
  <si>
    <t>Подпрограмма "Развитие дошкольного образования"</t>
  </si>
  <si>
    <t>-</t>
  </si>
  <si>
    <t>2017 год -</t>
  </si>
  <si>
    <t>2.13.1.</t>
  </si>
  <si>
    <t>Мероприятие 10           Строительство пристройки к зданию МАДОУ "Детский сад № 32" по адресу: Московская обл., г.Химки, мкр. Подрезково, ул. Мира, д. 6</t>
  </si>
  <si>
    <t xml:space="preserve">Итого: </t>
  </si>
  <si>
    <t xml:space="preserve"> Планируемые результаты реализации подпрограммы:</t>
  </si>
  <si>
    <t>Основное мероприятие 5 Строительство, реконструкция и капитальный ремонт</t>
  </si>
  <si>
    <t>Мероприятие 11            Строительство ДОУ на 140 мест по адресу: Московская обл., г.Химки, мкр. Подрезково, ул. 1-ая Лесная</t>
  </si>
  <si>
    <t>Мероприятие 1
Организация повышения квалификации педагогических и управленческих кадров</t>
  </si>
  <si>
    <t>Мероприятие 1
Обеспечение мер противопожарной безопасности</t>
  </si>
  <si>
    <t>Мероприятие 3                              Компенсация родительской платы, внесенной за присмотр и уход за ребёнком в муниципальных образовательных организациях на детей сотрудников и на третьего и последующих детей</t>
  </si>
  <si>
    <t>Основное мероприятие 
"Приобретение основных средств, оборудования, техническое переоснащение"</t>
  </si>
  <si>
    <t>Основное мероприятие
 "Финансовое обеспечение выполнения муниципальных услуг (выполнение работ)"</t>
  </si>
  <si>
    <t>Основное мероприятие 
"Реализация федерального государственного образовательного стандарта дошкольного образования"</t>
  </si>
  <si>
    <t>Основное мероприятие 
"Организация и проведение конкурсных процедур по присуждению премий за профессиональные достижения"</t>
  </si>
  <si>
    <t>Основное мероприятие 
"Развитие кадрового потенциала образовательных организаций"</t>
  </si>
  <si>
    <t>Основное мероприятие 
"Пожарная безопасность"</t>
  </si>
  <si>
    <t>2.3.4.</t>
  </si>
  <si>
    <t>2.5.3.</t>
  </si>
  <si>
    <t>2.10.2.</t>
  </si>
  <si>
    <t>2.3.2.</t>
  </si>
  <si>
    <t xml:space="preserve">Бюджет Московской области
</t>
  </si>
  <si>
    <t xml:space="preserve">Федеральный бюджет 
</t>
  </si>
  <si>
    <t>Ед. изм.</t>
  </si>
  <si>
    <t>Мероприятие 4
Профессиональная физическая охрана муниципальных дошкольных образовательных организаций</t>
  </si>
  <si>
    <t>1.7.3.</t>
  </si>
  <si>
    <t>Мероприятие 3              Расходы на комплектование мебелью и мягким инвентарем вновь вводимых МДОО</t>
  </si>
  <si>
    <t>затратный метод:
Рплан = Ротч х  Iинф, 
где Рплан - сумма фактически понесенных расходов на комплектование мебелью и мягким инвентарем вновь вводимых ДОУ в базовом (предшествующем планируемому) периоде;
Iинф - индекс инфляции в планируемом периоде</t>
  </si>
  <si>
    <t xml:space="preserve">                n
Рплан =∑Квосп х  Пфакт х Tрп;
                i
где n - количество возрастных групп воспитанников (до 3-х лет, страше 3-х лет), варианты пребывания детей (режим полного пребывания, режим сокращенного дня);
        Квосп - количество воспитанников соответсвующей возрастной группы и соответствующего режима пребывания
        П факт - фактический уровень посещаемости воспитанниками ДОУ (0,75-0,85);
        Ррп - размер родительской платы, установленной для соответствующей категории воспитанников с учетом режима пребывания</t>
  </si>
  <si>
    <t>затратный метод
количество постов охраны х базовый уровень тарифа на охранные услуги (рассчитывается как НМЦК в соответствии с требованиями ФЗ-44)х 12 месяцев х индекс инфляции в соответствующем плановом периоде</t>
  </si>
  <si>
    <t>Ркомп = прогнозируемый объем средств на выплату компенсации + расходы на оплату труда бухгалтеров-расчётчиков + оплата банковских услуг по проведению платежей на счёта получателей</t>
  </si>
  <si>
    <t xml:space="preserve">прогнозное количество детей из многодетных семей в плановой периоде х средний размер род платы х процент компенсации </t>
  </si>
  <si>
    <r>
      <rPr>
        <sz val="11"/>
        <rFont val="Calibri"/>
        <family val="2"/>
        <charset val="204"/>
      </rPr>
      <t>n
∑</t>
    </r>
    <r>
      <rPr>
        <sz val="11"/>
        <rFont val="Times New Roman"/>
        <family val="1"/>
        <charset val="204"/>
      </rPr>
      <t>объем работ по обеспечению противопожарной безопасности х тариф (расценка) на соответствующий вид работ в соответствии со СНиП
I
где - n количество видов работ</t>
    </r>
  </si>
  <si>
    <t>Коэффициент посещаемости организации детьми - 80%</t>
  </si>
  <si>
    <t>Организация профессиональной охраны дошкольных образовательных организаций</t>
  </si>
  <si>
    <t>Обеспечение  противопожарной безопасности дошкольных образовательных организаций</t>
  </si>
  <si>
    <t xml:space="preserve">4. Удельный вес численности воспитанников частных дошкольных образовательных организаций в общей численности воспитанников дошкольных образовательных организаций   </t>
  </si>
  <si>
    <t>2020 год -</t>
  </si>
  <si>
    <t>2021 год -</t>
  </si>
  <si>
    <t xml:space="preserve">
нормативный метод:
количество воспитанников х норматив финансирования, установленный приказом Управления по образованию на соответствующий финансовый год</t>
  </si>
  <si>
    <t xml:space="preserve">Доступность дошкольного образования для детей в возрасте от 1,5 до 7 лет </t>
  </si>
  <si>
    <t>5. Доля частных дошкольных образовательных организаций, получающих субсидии из бюджета Московской области, от общего числа дошкольных образовательных организаций, обратившихся за получением субсидии из бюджета Московской области</t>
  </si>
  <si>
    <t>9. Доля дошкольных образовательных организаций, в которых создана универсальная безбарьерная среда для инклюзивного образования детей-инвалидов, в общем количестве дошкольных образовательных организаций</t>
  </si>
  <si>
    <r>
      <rPr>
        <b/>
        <sz val="10"/>
        <rFont val="Times New Roman"/>
        <family val="1"/>
        <charset val="204"/>
      </rPr>
      <t>Задача 1</t>
    </r>
    <r>
      <rPr>
        <sz val="10"/>
        <rFont val="Times New Roman"/>
        <family val="1"/>
        <charset val="204"/>
      </rPr>
      <t xml:space="preserve">                         
Доступность дошкольного образования для детей в возрасте от 1,5 до 7 лет </t>
    </r>
  </si>
  <si>
    <r>
      <rPr>
        <b/>
        <sz val="10"/>
        <rFont val="Times New Roman"/>
        <family val="1"/>
        <charset val="204"/>
      </rPr>
      <t>Задача 2</t>
    </r>
    <r>
      <rPr>
        <sz val="10"/>
        <rFont val="Times New Roman"/>
        <family val="1"/>
        <charset val="204"/>
      </rPr>
      <t xml:space="preserve">                                          Обеспечение 100 % доли воспитанников дошкольных образовательных организаций, обучающихся по программам, соответствующим требованиям федерального государственного образовательного стандарта дошкольного образования               
</t>
    </r>
  </si>
  <si>
    <t>2.2.2.</t>
  </si>
  <si>
    <t>2.2.4.</t>
  </si>
  <si>
    <t>2.4.2.</t>
  </si>
  <si>
    <t>01.01.2017-31.12.2021</t>
  </si>
  <si>
    <t>Мероприятие 10            ДОУ по адресу: Московская область, г.Химки, мкр.Подрезково, ул.1-я Лесная, вблизи д.4</t>
  </si>
  <si>
    <t>1.1.2.</t>
  </si>
  <si>
    <t>1.1.3.</t>
  </si>
  <si>
    <t>Мероприятие 1              
Комплектование мебелью и мягким инвентарем вновь вводимых муниципальных дошкольных образовательных организаций</t>
  </si>
  <si>
    <t>2.5.1</t>
  </si>
  <si>
    <t>Мероприятие 12
Конкурс профессионального мастерства "Педагог года" в номинации  «Воспитатель года»</t>
  </si>
  <si>
    <t>Удельный вес численности педагогических и руководящих работников муниципальных дошкольных образовательных организаций, прошедших в течение последних 3 лет повышение квалификации или профессиональную переподготовку, в общей численности педагогических и руководящих работников дошкольных образовательных организаций   - 100%</t>
  </si>
  <si>
    <t>Мероприятие 7          ДОУ по адресу: Московская область, г.Химки, мкр.Подрезково, ул.Центральная, ул.1-я Лесная вблизи д.10</t>
  </si>
  <si>
    <t>в новой  версии "Создание и развитие объектов дошкольного образования (включая реконструкцию со строительством пристроек)"</t>
  </si>
  <si>
    <t>Мероприятие 5           Пристройка к МАДОУ №32 по адресу: Московская обл., мкрн.Подрезково, ул.Мира, д.6
г. Химки, мкр. Подрезково, ул. Мира, д. 6</t>
  </si>
  <si>
    <t>Увеличение численности воспитанников частных дошкольных образовательных организаций в общей численности воспитанников дошкольных образовательных организаций  до 2,5%</t>
  </si>
  <si>
    <t>1.2.2.</t>
  </si>
  <si>
    <t>Мероприятие 2              
Расходы за счет иных межбюджетных трансфертов из бюджета Московской области</t>
  </si>
  <si>
    <t>Мероприятие 1                         Комплектование мебелью и мягким инвентарем вновь вводимых муниципальных дошкольных образовательных организаций</t>
  </si>
  <si>
    <t>3. Количество построенных дошкольных образовательных организаций по годам реализации программы, в том числе за счет внебюджетных источников</t>
  </si>
  <si>
    <t>7. Доля негосударственных (немуниципальных) организаций, оказывающих услуги ранней диагностики, социализации и реабилитации детей с ограниченными возможностями здоровья (в возрасте до 6 лет), в общем количестве организаций,  оказывающих услуги психолого-педагогического сопровождения детей с ограниченными возможностями здоровья с раннего возраста</t>
  </si>
  <si>
    <r>
      <rPr>
        <b/>
        <sz val="11"/>
        <color theme="1"/>
        <rFont val="Times New Roman"/>
        <family val="1"/>
        <charset val="204"/>
      </rPr>
      <t xml:space="preserve">Задача I подпрограммы </t>
    </r>
    <r>
      <rPr>
        <sz val="11"/>
        <rFont val="Times New Roman"/>
        <family val="1"/>
        <charset val="204"/>
      </rPr>
      <t xml:space="preserve">                       Доступность дошкольного образования для детей в возрасте от 1,5 до 7 лет , тыс. руб.
</t>
    </r>
  </si>
  <si>
    <r>
      <rPr>
        <b/>
        <sz val="11"/>
        <rFont val="Times New Roman"/>
        <family val="1"/>
        <charset val="204"/>
      </rPr>
      <t>Задача II подпрограммы</t>
    </r>
    <r>
      <rPr>
        <sz val="11"/>
        <rFont val="Times New Roman"/>
        <family val="1"/>
        <charset val="204"/>
      </rPr>
      <t xml:space="preserve">                                          Обеспечение 100% доли воспитанников дошкольных образовательных организаций, обучающихся по программам,  соответствующим требованиям федерального государственного образовательного стандарта дошкольного образования, тыс. руб.
</t>
    </r>
  </si>
  <si>
    <t>1. Отношение численности детей в возрасте от 3 до 7 лет, получающих дошкольное образование в текущем году, к сумме численности детей в возрасте от 3 до 7 лет, получающих дошкольное образование в текущем году, и численности детей в возрасте от 3 до 7 лет, находящихся в очереди на получение в текущем году дошкольного образования</t>
  </si>
  <si>
    <t>Процент</t>
  </si>
  <si>
    <t>2. Отношение численности детей в возрасте от 1,5 до 3 лет, осваивающих образовательные программы дошкольного образования, к сумме численности детей в возрасте от 1,5 до 3 лет, осваивающих образовательные программы дошкольного образования, и численности детей в возрасте от 1,5 до 3 лет, состоящих на учёте для предоставления места в дошкольном образовательном учреждении с предпочтительной датой приема в текущем году</t>
  </si>
  <si>
    <t>Штука</t>
  </si>
  <si>
    <t>6. Доля родителей (законных представителей), получивших компенсации родительской платы за присмотр и уход за детьми, осваивающими образовательные программы дошкольного образования в организациях  Московской области, осуществляющих образовательную деятельность к заявившим право на получение компенсации части родительской платы</t>
  </si>
  <si>
    <t>10. Отношение средней заработной платы педагогических работников муниципальных дошкольных образовательных организаций к средней заработной плате в сфере общего образования в Московской области</t>
  </si>
  <si>
    <t>11. Повышение доли педагогических и руководящих работников государственных (муниципальных) дошкольных образовательных организаций, прошедших в течение последних 3 лет повышение квалификации или профессиональную переподготовку, в общей численности педагогических и руководящих работников дошкольных образовательных организаций до 100 процентов</t>
  </si>
  <si>
    <t>12. Доля муниципальных дошкольных образовательных организаций, в которых создана развивающая образовательная среда</t>
  </si>
  <si>
    <t>13.  Доля муниципальных организаций дошкольного образования и муниципальных общеобразовательных организаций муниципального образования Московской области, подключенных к сети Интернет на скорости: для организаций дошкольного образования – не менее 2 Мбит/с; для общеобразовательных организаций, расположенных в городских поселениях, – не менее 50 Мбит/с; для общеобразовательных организаций, расположенных в сельских поселениях, – не менее 10 Мбит/с</t>
  </si>
  <si>
    <t xml:space="preserve">Планируемые результаты реализации подпрограммы "Развитие дошкольного образования" </t>
  </si>
  <si>
    <t>Обеспечение 100% доли воспитанников дошкольных образовательных организаций, обучающихся по программам,  соответствующим требованиям федерального государственного образовательного стандарта дошкольного образования</t>
  </si>
  <si>
    <r>
      <rPr>
        <b/>
        <sz val="10"/>
        <color indexed="8"/>
        <rFont val="Times New Roman"/>
        <family val="1"/>
        <charset val="204"/>
      </rPr>
      <t>Показатель 1</t>
    </r>
    <r>
      <rPr>
        <sz val="10"/>
        <color indexed="8"/>
        <rFont val="Times New Roman"/>
        <family val="1"/>
        <charset val="204"/>
      </rPr>
      <t xml:space="preserve">
 Отношение численности детей в возрасте от 3 до 7 лет, получающих дошкольное образование в текущем году, к сумме численности детей в возрасте от 3 до 7 лет, получающих дошкольное образование в текущем году, и численности детей в возрасте от 3 до 7 лет, находящихся в очереди на получение в текущем году дошкольного образования</t>
    </r>
  </si>
  <si>
    <r>
      <rPr>
        <b/>
        <sz val="10"/>
        <color indexed="8"/>
        <rFont val="Times New Roman"/>
        <family val="1"/>
        <charset val="204"/>
      </rPr>
      <t>Показатель 2</t>
    </r>
    <r>
      <rPr>
        <sz val="10"/>
        <color indexed="8"/>
        <rFont val="Times New Roman"/>
        <family val="1"/>
        <charset val="204"/>
      </rPr>
      <t xml:space="preserve">
Отношение численности детей в возрасте от 1,5 до 3 лет, осваивающих образовательные программы дошкольного образования, к сумме численности детей в возрасте от 1,5 до 3 лет, осваивающих образовательные программы дошкольного образования, и численности детей в возрасте от 1,5 до 3 лет, состоящих на учёте для предоставления места в дошкольном образовательном учреждении с предпочтительной датой приема в текущем году</t>
    </r>
  </si>
  <si>
    <r>
      <rPr>
        <b/>
        <sz val="10"/>
        <color indexed="8"/>
        <rFont val="Times New Roman"/>
        <family val="1"/>
        <charset val="204"/>
      </rPr>
      <t>Показатель 3</t>
    </r>
    <r>
      <rPr>
        <sz val="10"/>
        <color indexed="8"/>
        <rFont val="Times New Roman"/>
        <family val="1"/>
        <charset val="204"/>
      </rPr>
      <t xml:space="preserve">
Количество построенных дошкольных образовательных организаций по годам реализации программы, в том числе за счет внебюджетных источников</t>
    </r>
  </si>
  <si>
    <r>
      <rPr>
        <b/>
        <sz val="10"/>
        <color indexed="8"/>
        <rFont val="Times New Roman"/>
        <family val="1"/>
        <charset val="204"/>
      </rPr>
      <t>Показатель 1</t>
    </r>
    <r>
      <rPr>
        <sz val="10"/>
        <color indexed="8"/>
        <rFont val="Times New Roman"/>
        <family val="1"/>
        <charset val="204"/>
      </rPr>
      <t xml:space="preserve">
 Удельный вес численности воспитанников частных дошкольных образовательных организаций в общей численности воспитанников дошкольных образовательных организаций   </t>
    </r>
  </si>
  <si>
    <r>
      <rPr>
        <b/>
        <sz val="10"/>
        <color indexed="8"/>
        <rFont val="Times New Roman"/>
        <family val="1"/>
        <charset val="204"/>
      </rPr>
      <t>Показатель 2</t>
    </r>
    <r>
      <rPr>
        <sz val="10"/>
        <color indexed="8"/>
        <rFont val="Times New Roman"/>
        <family val="1"/>
        <charset val="204"/>
      </rPr>
      <t xml:space="preserve">
Доля частных дошкольных образовательных организаций, получающих субсидии из бюджета Московской области, от общего числа дошкольных образовательных организаций, обратившихся за получением субсидии из бюджета Московской области</t>
    </r>
  </si>
  <si>
    <r>
      <rPr>
        <b/>
        <sz val="10"/>
        <color indexed="8"/>
        <rFont val="Times New Roman"/>
        <family val="1"/>
        <charset val="204"/>
      </rPr>
      <t>Показатель 3</t>
    </r>
    <r>
      <rPr>
        <sz val="10"/>
        <color indexed="8"/>
        <rFont val="Times New Roman"/>
        <family val="1"/>
        <charset val="204"/>
      </rPr>
      <t xml:space="preserve">
Доля родителей (законных представителей), получивших компенсации родительской платы за присмотр и уход за детьми, осваивающими образовательные программы дошкольного образования в организациях  Московской области, осуществляющих образовательную деятельность к заявившим право на получение компенсации части родительской платы</t>
    </r>
  </si>
  <si>
    <r>
      <rPr>
        <b/>
        <sz val="10"/>
        <color indexed="8"/>
        <rFont val="Times New Roman"/>
        <family val="1"/>
        <charset val="204"/>
      </rPr>
      <t>Показатель 4</t>
    </r>
    <r>
      <rPr>
        <sz val="10"/>
        <color indexed="8"/>
        <rFont val="Times New Roman"/>
        <family val="1"/>
        <charset val="204"/>
      </rPr>
      <t xml:space="preserve">
Доля негосударственных (немуниципальных) организаций, оказывающих услуги ранней диагностики, социализации и реабилитации детей с ограниченными возможностями здоровья (в возрасте до 6 лет), в общем количестве организаций,  оказывающих услуги психолого-педагогического сопровождения детей с ограниченными возможностями здоровья с раннего возраста</t>
    </r>
  </si>
  <si>
    <r>
      <rPr>
        <b/>
        <sz val="10"/>
        <color indexed="8"/>
        <rFont val="Times New Roman"/>
        <family val="1"/>
        <charset val="204"/>
      </rPr>
      <t>Показатель 5</t>
    </r>
    <r>
      <rPr>
        <sz val="10"/>
        <color indexed="8"/>
        <rFont val="Times New Roman"/>
        <family val="1"/>
        <charset val="204"/>
      </rPr>
      <t xml:space="preserve">
Доля детей-инвалидов в возрасте от 1,5 до 7 лет, охваченных дошкольным образованием,в общей численности детей-инвалидов данного возраста</t>
    </r>
  </si>
  <si>
    <r>
      <rPr>
        <b/>
        <sz val="10"/>
        <color indexed="8"/>
        <rFont val="Times New Roman"/>
        <family val="1"/>
        <charset val="204"/>
      </rPr>
      <t>Показатель 6</t>
    </r>
    <r>
      <rPr>
        <sz val="10"/>
        <color indexed="8"/>
        <rFont val="Times New Roman"/>
        <family val="1"/>
        <charset val="204"/>
      </rPr>
      <t xml:space="preserve">
Доля дошкольных образовательных организаций, в которых создана универсальная безбарьерная среда для инклюзивного образования детей-инвалидов, в общем количестве дошкольных образовательных организаций</t>
    </r>
  </si>
  <si>
    <r>
      <rPr>
        <b/>
        <sz val="10"/>
        <color indexed="8"/>
        <rFont val="Times New Roman"/>
        <family val="1"/>
        <charset val="204"/>
      </rPr>
      <t>Показатель 7</t>
    </r>
    <r>
      <rPr>
        <sz val="10"/>
        <color indexed="8"/>
        <rFont val="Times New Roman"/>
        <family val="1"/>
        <charset val="204"/>
      </rPr>
      <t xml:space="preserve">
Отношение средней заработной платы педагогических работников муниципальных дошкольных образовательных организаций к средней заработной плате в сфере общего образования в Московской области</t>
    </r>
  </si>
  <si>
    <r>
      <rPr>
        <b/>
        <sz val="10"/>
        <color indexed="8"/>
        <rFont val="Times New Roman"/>
        <family val="1"/>
        <charset val="204"/>
      </rPr>
      <t>Показатель 10</t>
    </r>
    <r>
      <rPr>
        <sz val="10"/>
        <color indexed="8"/>
        <rFont val="Times New Roman"/>
        <family val="1"/>
        <charset val="204"/>
      </rPr>
      <t xml:space="preserve">
Доля муниципальных организаций дошкольного образования и муниципальных общеобразовательных организаций муниципального образования Московской области, подключенных к сети Интернет на скорости: для организаций дошкольного образования – не менее 2 Мбит/с; для общеобразовательных организаций, расположенных в городских поселениях, – не менее 50 Мбит/с; для общеобразовательных организаций, расположенных в сельских поселениях, – не менее 10 Мбит/с</t>
    </r>
  </si>
  <si>
    <r>
      <rPr>
        <b/>
        <sz val="10"/>
        <color indexed="8"/>
        <rFont val="Times New Roman"/>
        <family val="1"/>
        <charset val="204"/>
      </rPr>
      <t>Показатель 9</t>
    </r>
    <r>
      <rPr>
        <sz val="10"/>
        <color indexed="8"/>
        <rFont val="Times New Roman"/>
        <family val="1"/>
        <charset val="204"/>
      </rPr>
      <t xml:space="preserve">
Доля муниципальных дошкольных образовательных организаций, в которых создана развивающая образовательная среда</t>
    </r>
  </si>
  <si>
    <r>
      <rPr>
        <b/>
        <sz val="10"/>
        <color indexed="8"/>
        <rFont val="Times New Roman"/>
        <family val="1"/>
        <charset val="204"/>
      </rPr>
      <t>Показатель 8</t>
    </r>
    <r>
      <rPr>
        <sz val="10"/>
        <color indexed="8"/>
        <rFont val="Times New Roman"/>
        <family val="1"/>
        <charset val="204"/>
      </rPr>
      <t xml:space="preserve">
Повышение доли педагогических и руководящих работников государственных (муниципальных) дошкольных образовательных организаций, прошедших в течение последних 3 лет повышение квалификации или профессиональную переподготовку, в общей численности педагогических и руководящих работников дошкольных образовательных организаций до 100 процентов</t>
    </r>
  </si>
  <si>
    <t>1. Подпрограмма "Развитие дошкольного образования"</t>
  </si>
  <si>
    <t>Основное мероприятие 
 "Строительство, реконструкция и капитальный ремонт"</t>
  </si>
  <si>
    <t xml:space="preserve">Мероприятие 2     
Софинансирование из местного бюджета расходов на закупку оборудования для победителей областного конкурса на присвоение статуса Региональной инновационной площадки </t>
  </si>
  <si>
    <t>Мероприятие 1
Конкурс профессионального мастерства «Воспитатель года»</t>
  </si>
  <si>
    <t>Организация образовательного процесса в дошкольных образовательных организациях;
Отношение средней заработной платы педагогических работников муниципальных дошкольных образовательных организаций к средней заработной плате в сфере общего образования в Московской области - 109,5%</t>
  </si>
  <si>
    <t>Доля родителей (законных представителей), получивших компенсации родительской платы за присмотр и уход за детьми, осваивающими образовательные программы дошкольного образования в организациях  Московской области, осуществляющих образовательную деятельность к заявившим право на получение компенсации части родительской платы - 100%</t>
  </si>
  <si>
    <t>Закупка инновационного оборудования для муниципальных дошкольных образовательных организаций; Доля муниципальных дошкольных образовательных организаций, в которых создана развивающая образовательная среда - 100%</t>
  </si>
  <si>
    <t xml:space="preserve">Поощрение лучших воспитателей по итогам конкурса профессионального мастерства "Педагог года" в номинации «Воспитатель года»; </t>
  </si>
  <si>
    <t>Проектно-сметный метод. Положительное заключение ГАУ МО "МОСОБЛГОСЭКСПЕРТИЗА" № 50-1-6-0567-16 от 01.07.2016 г.</t>
  </si>
  <si>
    <t>Проектно-сметный метод. Справочник базовых цен на проектные работы в строительстве СБЦП 81-2001-03 "Объекты жилищного строительства".                          Постановление Правительства РФ от 05.03.2007 № 145 (ред. о,т 07.12.2015) "О порядке проведения государственной экспертизы проектной документации и результатов инженерных изысканий" (с изм. и доп. вступившими в силу с 17.12.2015).                                                        СБЦ инженерно-геодезические изыскания 2004 г.</t>
  </si>
  <si>
    <t>Мероприятие 1
Конкурс профессионального мастерства   «Воспитатель года»</t>
  </si>
  <si>
    <t>№
п/п</t>
  </si>
  <si>
    <t>Перечень стандартных процедур, обеспечивающих выполнение основного мероприятия, с указанием предельных сроков их исполнения</t>
  </si>
  <si>
    <t>Ответственный исполнитель (управление, отдел, должность, ФИО)</t>
  </si>
  <si>
    <t>2017 год (контрольный срок)</t>
  </si>
  <si>
    <t>Результат исполнения</t>
  </si>
  <si>
    <t>I квартал</t>
  </si>
  <si>
    <t>II квартал</t>
  </si>
  <si>
    <t>III квартал</t>
  </si>
  <si>
    <t>IV квартал</t>
  </si>
  <si>
    <t>Проведение конкурентных процедур по размещению закупок на поставку немонтируемого оборудования, заключение и исполнение муниципальных контрактов по объекту: строительство пристройки к зданию МАДОУ Детский сад № 32 по адресу: Московская обл.,  
г. Химки, мкр. Подрезково, ул. Мира, д. 6</t>
  </si>
  <si>
    <t xml:space="preserve">Заместитель Главы Администрации </t>
  </si>
  <si>
    <t>Ю.В. Ваулин</t>
  </si>
  <si>
    <t>Проведение закупочных процедур по размещению заказов на комплектование мебелью и мягким инвентарем вновь вводимых муниципальных дошкольных образовательных организаций</t>
  </si>
  <si>
    <t>Вновь вводимые дошкольные образовательные организации
заведующие и контрактные управляющие ДОО</t>
  </si>
  <si>
    <t>+</t>
  </si>
  <si>
    <t xml:space="preserve">Предоставление субсидии из бюджета городского округа Химки на возмещение нормативных затрат, связанных с выполнением установленного Управлением по образованию задания на содержание детей в муниципальных дошкольных образовательных организациях (присмотр и уход) </t>
  </si>
  <si>
    <t>Управление по образованию: зам.начальника Управления Красильникова В.В.;
МБУ ЦБУ ОУ:
Директор Лустова М.В.</t>
  </si>
  <si>
    <t>Предоставление субсидии из бюджета городского округа Химки за счёт субвенции из областного бюджета на обеспечение гос. гарантий реализации прав граждан на получение общедоступного и бесплатного дошкольного образования в муниципальных 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</si>
  <si>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Предоставление субсидии из бюджета городского округа Химки за счёт субвенции из областного бюджета на обеспечение гос. гарантий реализации прав граждан на получение общедоступного и бесплатного дошкольного образования в частных  дошкольных 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</si>
  <si>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Управление по образованию: зам.начальника Управления Ерофеева О.В.;
МУ ЦБУ ОУ:
нач. отдела муниципального заказа Борчагова Е.В.</t>
  </si>
  <si>
    <t>Предоставление субсидии из бюджета городского округа Химки за счёт субвенции из областного бюджета на выплату компенсации родительской платы за присмотр и уход за детьми, осваивающими образовательные программы дошкольного образования в муниципальных дошкольных образовательных организациях</t>
  </si>
  <si>
    <t>МБУ ЦБУ ОУ:
Директор Лустова М.В.</t>
  </si>
  <si>
    <t xml:space="preserve">Предоставление субсидии из бюджета городского округа Химки на реализацию мероприятий по государственной поддержке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
</t>
  </si>
  <si>
    <t>Проведение закупочных процедур для дошкольных образовательных организаций городского округа Химки – победителей областного конкурса на присвоение статуса Региональной инновационной площадки Московской области</t>
  </si>
  <si>
    <t>Управление по образованию: зам.начальника Управления Ерофеева О.В.;
МБУ ЦБУ ОУ: нач. отдела муниципального заказа Борчагова Е.В.;
МДОО: контрактные управляющие ДОО</t>
  </si>
  <si>
    <t>Организация и проведение конкурса профессионального мастерства "Воспитатель года"</t>
  </si>
  <si>
    <t>Управление по образованию:
Нач. отдела  содержания и развития образования
Васильева Т.И.</t>
  </si>
  <si>
    <t>Поощрение лучших воспитателей по итогам конкурса профессионального мастерства «Воспитатель года»</t>
  </si>
  <si>
    <t>Выплата грантов победителям конкурса профессионального мастерства "Воспитатель года"</t>
  </si>
  <si>
    <t>Проведение закупочных процедур по заключению контрактов на проведение мероприятий по повышению квалификации педагогических и управленческих кадров</t>
  </si>
  <si>
    <t>МБУ ДПО ЦПР;
директор Бархатнова М.А.;
МУ ЦБУ ОУ:
нач.отдела муниципального заказа Борчагова Е.В.</t>
  </si>
  <si>
    <t xml:space="preserve">Повышение доли педагогических и руководящих работников государственных (муниципальных) дошкольных образовательных организаций, прошедших в течение последних 3 лет повышение квалификации или профессиональную переподготовку, в общей численности педагогических и руководящих работников дошкольных образовательных организаций до 100 процентов 
</t>
  </si>
  <si>
    <t xml:space="preserve">Управление по образованию:
эксперт отдела содержания и развития образования
Лиясова И.В.
</t>
  </si>
  <si>
    <t>Проведение закупочных процедур</t>
  </si>
  <si>
    <t>МУ ЦБУ ОУ:
нач. отдела муниципального заказа Борчагова Е.В.</t>
  </si>
  <si>
    <t xml:space="preserve">Проведение закупочных процедур </t>
  </si>
  <si>
    <t>Приложение 13</t>
  </si>
  <si>
    <t>к Порядку  разработктки и реализации муниципальных программ городского округа Химки</t>
  </si>
  <si>
    <t>Форма 1</t>
  </si>
  <si>
    <t xml:space="preserve">Адресный перечень объектов дошкольного образования,
</t>
  </si>
  <si>
    <t>_</t>
  </si>
  <si>
    <t xml:space="preserve">Подпрограммы </t>
  </si>
  <si>
    <t xml:space="preserve">муниципальной программы </t>
  </si>
  <si>
    <t>__</t>
  </si>
  <si>
    <t>Муниципальный заказчик</t>
  </si>
  <si>
    <t>Ответственный за выполнение мероприятия</t>
  </si>
  <si>
    <t>Адрес объекта (наименование объекта)</t>
  </si>
  <si>
    <t>Годы строительства/реконструкции/капитального ремонта</t>
  </si>
  <si>
    <t xml:space="preserve">Проектная мощьность (кв. метров, погонных метров, мест, койко-мест и т.д) </t>
  </si>
  <si>
    <t>Предельная стоимость объекта, тыс.руб.</t>
  </si>
  <si>
    <t>Профинансировано на 01.01.2017, тыс.руб</t>
  </si>
  <si>
    <t>Остаток сметной стоимости до ввода в эксплуатацию, тыс.руб.</t>
  </si>
  <si>
    <t>Всего</t>
  </si>
  <si>
    <t>150 мест</t>
  </si>
  <si>
    <t>1.3.</t>
  </si>
  <si>
    <t>275 мест</t>
  </si>
  <si>
    <t>145 мест</t>
  </si>
  <si>
    <t>140 мест</t>
  </si>
  <si>
    <t>Всего по мероприятию</t>
  </si>
  <si>
    <t>01.01.2017-31.12.2017</t>
  </si>
  <si>
    <t>Приложение № 2
к муниципальной программе городского округа Химки "Развитие образования и воспитания детей"</t>
  </si>
  <si>
    <t>Управление по образованию Администрации</t>
  </si>
  <si>
    <t xml:space="preserve">Управление по образованию Администрации </t>
  </si>
  <si>
    <t>Приложение № 3 
к муниципальной программе городского округа Химки "Развитие образования и воспитания детей"</t>
  </si>
  <si>
    <t xml:space="preserve"> муниципальной программы городского округа Химки "Развитие образования и воспитания детей"</t>
  </si>
  <si>
    <t>Приложение №5 
к муниципальной программе городского округа Химки "Развитие образования и воспитания детей"</t>
  </si>
  <si>
    <t xml:space="preserve"> Обоснование финансовых ресурсов, 
необходимых для реализации мероприятий подпрограммы "Развитие дошкольного образования"
муниципальной программы городского округа Химки "Развитие образования и воспитания детей"</t>
  </si>
  <si>
    <t xml:space="preserve">Закон Московской области от 02.03.2017 N 23/2017-ОЗ "О дополнительных мероприятиях по развитию жилищно-коммунального хозяйства и социально-культурной сферы на 2017 год и на плановый период 2018 и 2019 годов" (принят постановлением Мособлдумы от 09.02.2017 N 34/15-П)
</t>
  </si>
  <si>
    <t xml:space="preserve">
нормативный метод:
количество воспитанников х норматив финансирования, установленный Законом Московской области от 07.12.2016 N 153/2016-ОЗ "О финансовом обеспечении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 за счет средств бюджета Московской области в 2017 году"
</t>
  </si>
  <si>
    <t>Основное мероприятие
Реализация федерального государственного образовательного стандарта дошкольного образования</t>
  </si>
  <si>
    <t xml:space="preserve">Основное мероприятие
Обеспечение мер социальной поддержки </t>
  </si>
  <si>
    <t>Мероприятие 2                             Компенсация родительской платы, внесенной за присмотр и уход за ребёнком в муниципальных образовательных организациях на детей сотрудников, а также на третьего и последующих детей</t>
  </si>
  <si>
    <t>Основное мероприятие
Организация и проведение конкурсных процедур по присуждению премий за профессиональные достижения</t>
  </si>
  <si>
    <t>Мероприятие 1 
Организация повышения квалификации педагогических и управленческих кадров</t>
  </si>
  <si>
    <t>Основное мероприятие
Пожарная безопасность</t>
  </si>
  <si>
    <t>"Развитие дошкольного образования" 
муниципальной программы городского округа Химки "Развитие образования и воспитания детей"</t>
  </si>
  <si>
    <t>Приложение № 6 
к муниципальной программе городского округа Химки "Развитие образования и воспитания детей"</t>
  </si>
  <si>
    <t>Управление по образованию Администрации                     
 МКУ "Управление капитального строительства и архитектуры"</t>
  </si>
  <si>
    <t>Мероприятие 3
Строительство ДОО по адресу: Московская область, г.Химки, мкр.Подрезково, ул.Центральная, ул.1-я Лесная вблизи д.10</t>
  </si>
  <si>
    <t>Основное мероприятие 
"Обеспечение мер социальной поддержки"</t>
  </si>
  <si>
    <t>Мероприятие 2                              Компенсация родительской платы, внесенной за присмотр и уход за ребёнком в муниципальных образовательных организациях на детей сотрудников, а также на третьего и последующих детей</t>
  </si>
  <si>
    <t>МКУ "Управление капитального строительства и архитектуры": Руководитель  Гримаковский А.Д.</t>
  </si>
  <si>
    <t>"Дорожная карта"
по выполнению основного мероприятия  "Строительство, реконструкция и капитальный ремонт"
подпрограммы "Развитие дошкольного образования" муниципальной программы городского округа Химки 
"Развитие образования и воспитания детей"</t>
  </si>
  <si>
    <t>"Дорожная карта"
 по выполнению основного мероприятия "Приобретение основных средств, оборудования, техническое переоснащение"
подпрограммы "Развитие дошкольного образования" муниципальной программы городского округа Химки
"Развитие образования и воспитания детей"</t>
  </si>
  <si>
    <t>"Дорожная карта"
 по выполнению основного мероприятия  "Финансовое обеспечение выполнения муниципальных услуг (выполнение работ)"
подпрограммы "Развитие дошкольного образования" муниципальной программы городского округа Химки 
"Развитие образования и воспитания детей"</t>
  </si>
  <si>
    <t>"Дорожная карта"
по выполнению основного мероприятия "Реализация федерального государственного образовательного стандарта дошкольного образования"
подпрограммы "Развитие дошкольного образования" муниципальной программы городского округа Химки
"Развитие образования и воспитания детей"</t>
  </si>
  <si>
    <t>"Дорожная карта"
по выполнению основного мероприятия
"Организация и проведение конкурсных процедур по присуждению премий за профессиональные достижения"
подпрограммы "Развитие дошкольного образования" муниципальной программы городского округа Химки 
"Развитие образования и воспитания детей"</t>
  </si>
  <si>
    <t>"Дорожная карта"
по выполнению основного мероприятия "Развитие кадрового потенциала образовательных организаций"
подпрограммы "Развитие дошкольного образования" муниципальной программы городского округа Химки
"Развитие образования и воспитания детей"</t>
  </si>
  <si>
    <t>"Дорожная карта"
по выполнению основного мероприятия 
"Развитие спорта, формирование здорового образа жизни и повышение культуры питания"
подпрограммы "Развитие дошкольного образования"
муниципальной программы городского округа Химки Московской области 
"Развитие образования и воспитания детей"</t>
  </si>
  <si>
    <t>"Дорожная карта" 
по выполнению основного мероприятия "Пожарная безопасность"
подпрограммы "Развитие дошкольного образования" муниципальной программы городского округа Химки
"Развитие образования и воспитания детей"</t>
  </si>
  <si>
    <t>"Дорожная карта"
 по выполнению основного мероприятия  "Обеспечение мер социальной поддержки"
подпрограммы "Развитие дошкольного образования" муниципальной программы городского округа Химки 
"Развитие образования и воспитания детей"</t>
  </si>
  <si>
    <t>Приложение № 15
к муниципальной программе городского округа Химки "Развитие образования и воспитания детей"</t>
  </si>
  <si>
    <t xml:space="preserve"> финансирование которых предусмотрено основным мероприятием  "Строительство, реконструкция и капитальный ремонт" 
подпрограммы  "Развитие дошкольного образования" муниципальной программы городского округа Химки
 "Развитие образования и воспитания детей"</t>
  </si>
  <si>
    <t>Мероприятие 2  
Расходы за счет иных межбюджетных трансфертов из бюджета Московской области</t>
  </si>
  <si>
    <t>Основное мероприятие
Финансовое обеспечение выполнения муниципальных услуг (выполнение работ)</t>
  </si>
  <si>
    <t>Основное мероприятие
Приобретение основных средств, оборудования, техническое переоснащение</t>
  </si>
  <si>
    <t xml:space="preserve"> _______________________/Ю.В. Ваулин</t>
  </si>
  <si>
    <t>29.06.2016-15.12.2017</t>
  </si>
  <si>
    <t>160 мест</t>
  </si>
  <si>
    <t>Заключение договоров с Застройщиками на проведение работ по объекту: ДОУ по адресу: Московская область, г.Химки, мкр.Подрезково, ул.Центральная, ул.1-я Лесная вблизи д.10</t>
  </si>
  <si>
    <t>Сокращение дефицита мест в дошкольные образовательные организации в мкр. Подрезково на 160 мест</t>
  </si>
  <si>
    <t>"Развитие дошкольного образования" 
 муниципальной программы городского округа Химки "Развитие образования и воспитания детей" на 2017- 2021 годы</t>
  </si>
  <si>
    <t>объем средств, затраченных на выплату премий воспитателям-победителям конкурса "Воспитатель года" в предшествующем периоде, Х индекс инфляции</t>
  </si>
  <si>
    <t>Основное мероприятие 
Развитие кадрового потенциала образовательных организаций</t>
  </si>
  <si>
    <t xml:space="preserve">раздел 11.7.2. государственной программы Московской области "Образование Подмосковья" на 2017-2025 годы, утвержденной Постановлением Правительства МО от 25.10.2016 N 784/39
</t>
  </si>
  <si>
    <t>8. Доля детей-инвалидов в возрасте от 1,5 до 7 лет, охваченных дошкольным образованием, в общей численности детей-инвалидов данного возраста</t>
  </si>
  <si>
    <t>1.4.</t>
  </si>
  <si>
    <t>Пристройка к МАДОУ № 32 по адресу: Московская обл., г. Химки, мкр. Подрезково, ул.Мира, д. 6</t>
  </si>
  <si>
    <t>1.5.</t>
  </si>
  <si>
    <t>1.1.4.</t>
  </si>
  <si>
    <t>1.1.5.</t>
  </si>
  <si>
    <t>1.1.6.</t>
  </si>
  <si>
    <t>Мероприятие 6
Строительство ДОО на 140 мест по адресу: Московская обл., г. Химки, мкр. Подрезково, ул. 1-я Лесная, вблизи д. 4</t>
  </si>
  <si>
    <t>Мероприятие 4
Реконструкция и перепрофилирование начальной школы МБОУ Гимназии № 23 г. Химки в ДОО на 150 мест по адресу: Московская обл., г. Химки, мкр. Сходня, ул. Чапаева, д. 19</t>
  </si>
  <si>
    <t>Мероприятие 2
Строительство ДОО на 150 мест по адресу: Московская обл., г. Химки, мкр. Сходня, ул. Горная, д. 21</t>
  </si>
  <si>
    <t>Мероприятие 5
Строительство ДОО на 275 мест по адресу: Московская обл., г. Химки, ул. Парковая, д. 7</t>
  </si>
  <si>
    <t>Мероприятие 3    Строительство ДОО по адресу: Московская область, г.Химки, мкр.Подрезково, ул.Центральная, ул.1-я Лесная вблизи д.10</t>
  </si>
  <si>
    <r>
      <rPr>
        <b/>
        <sz val="11"/>
        <rFont val="Times New Roman"/>
        <family val="1"/>
        <charset val="204"/>
      </rPr>
      <t xml:space="preserve">Основное мероприятие </t>
    </r>
    <r>
      <rPr>
        <sz val="11"/>
        <rFont val="Times New Roman"/>
        <family val="1"/>
        <charset val="204"/>
      </rPr>
      <t xml:space="preserve"> "Строительство, реконструкция и капитальный ремонт"</t>
    </r>
  </si>
  <si>
    <t>Мероприятие 6 
Строительство ДОО на 140 мест по адресу: Московская обл., г. Химки, мкр. Подрезково, ул. 1-я Лесная, вблизи д. 4</t>
  </si>
  <si>
    <t>объем средств, затраченных на организацию повышения квалификации кадров  в предшествующем периоде (анализ заключенных договоров), Х индекс инфляции</t>
  </si>
  <si>
    <t xml:space="preserve">Сокращение дефицита мест в дошкольные образовательные организации в мкр. Подрезково </t>
  </si>
  <si>
    <t>МКУ "Управление капитального строительства и архитектуры": 
Руководитель
Гримаковский А.Д.</t>
  </si>
  <si>
    <t>Проведение конкурентных процедур по размещению закупок на проектно-изыскательские работы, заключение и исполнение муниципальных контрактов по объекту: строительство ДОО на 150 мест по адресу: Московская обл., г. Химки, мкр. Сходня, ул. Горная, д. 21</t>
  </si>
  <si>
    <t>Строительство ДОО на 140 мест</t>
  </si>
  <si>
    <t>Строительство ДОО на 160 мест</t>
  </si>
  <si>
    <t xml:space="preserve">Строительство ДОО </t>
  </si>
  <si>
    <t>Строительство ДОО на 140 места</t>
  </si>
  <si>
    <t>Проведение конкурентных процедур по размещению закупок на проектно-изыскательские работы, заключение и исполнение муниципальных контрактов по объекту: реконструкция и перепрофилирование начальной школы МБОУ Гимназии № 23 г. Химки в ДОО на 150 мест по адресу: Московская обл., г. Химки, мкр. Сходня, ул. Чапаева, д. 19</t>
  </si>
  <si>
    <t>Проведение конкурентных процедур по размещению закупок на проектно-изыскательские работы, заключение и исполнение муниципальных контрактов по объекту: строительство ДОО на 275 мест по адресу: Московская обл., г. Химки, ул. Парковая, д. 7</t>
  </si>
  <si>
    <t>Заключение договоров с Застройщиками на проведение работ по объекту: строительство ДОО на 140 мест по адресу: Московская обл., г. Химки, мкр. Подрезково, ул. 1-я Лесная, вблизи д. 4</t>
  </si>
  <si>
    <t xml:space="preserve">Разработка проектно-сметной документации (проектные работы с изысканиями и обследованию) для дальнейшего строительства объекта, в целях сокращения дефицита мест в дошкольные образовательные организации </t>
  </si>
  <si>
    <t>1.6.</t>
  </si>
  <si>
    <t xml:space="preserve">Разработка проектно-сметной документации (проектные работы с изысканиями и обследованию) для дальнейшего строительства объекта, в целях сокращения дефицита мест в дошкольные образовательные организации в мкр. Сходня </t>
  </si>
  <si>
    <t>Компенсация родительской платы, внесенной за содержание ребенка (присмотр и уход за ребенком) в соответствующей образовательной организации на третьего и последующих детей, а также  на детей сотрудников муниципальных дошкольных образовательных организаций</t>
  </si>
  <si>
    <t>Организация и проведение Спартакиады среди воспитанников дошкольных образовательных организаций «Здоровый дошкольник»</t>
  </si>
  <si>
    <t>Проведение Спартакиады среди воспитанников дошкольных образовательных организаций «Здоровый дошкольник»</t>
  </si>
  <si>
    <t>1.1.7.</t>
  </si>
  <si>
    <t>Мероприятие 7
Строительство отдельностоящего пристроя к МБДОУ №49 по адресу: Московская обл., г. Химки, мкр. Подрезково, ул. Северная, д.3</t>
  </si>
  <si>
    <t>Погашение кредиторской задолженности за работы, выполненные в 2016 году</t>
  </si>
  <si>
    <t>2.2.5.</t>
  </si>
  <si>
    <t>сумма кредиторской задолженности за услуги, оказанные в 2016 году согласно данным бух отчётности за 2016 год, подтвержденная актами сверки с контрагентами</t>
  </si>
  <si>
    <t>1.7.</t>
  </si>
  <si>
    <t>Строительство ДОО по адресу:г.о.Химки, мкр.Клязьма-Старбево, ЖК "Мишино", вблизи д.3</t>
  </si>
  <si>
    <t>Строительство ДОО по адресу: Московская область, г.Химки, мкр.Подрезково, ул.Центральная, ул.1-я Лесная вблизи д.10</t>
  </si>
  <si>
    <t>Строительство ДОО  по адресу: Московская обл., г. Химки, мкр. Подрезково, ул. 1-я Лесная, вблизи д. 4</t>
  </si>
  <si>
    <t xml:space="preserve">Реконструкция существующей школы с перепрофилированием в ДОО по адресу: Московская обл., г. Химки, ул. Парковая,  д. 7  </t>
  </si>
  <si>
    <t>Строительство ДОО по адресу: Московская область, г.Химки, мкр.Сходня, ул.Горная, д.21</t>
  </si>
  <si>
    <t>152 места</t>
  </si>
  <si>
    <t>Заключение договоров с Застройщиками на проведение работ по объекту: Строительство ДОО по адресу:г.о.Химки, мкр.Клязьма-Старбево, ЖК "Мишино", вблизи д.3</t>
  </si>
  <si>
    <t>Инвестор</t>
  </si>
  <si>
    <t>Сокращение дефицита мест в дошкольные образовательные организации в мкр. Клязьма-Старбеево на 152 места</t>
  </si>
  <si>
    <t>1.1.8.</t>
  </si>
  <si>
    <t>Мероприятие 8
Строительство ДОО по адресу:г.о.Химки, мкр.Клязьма-Старбево, ЖК "Мишино", вблизи д.3</t>
  </si>
  <si>
    <t>Строительство ДОО на 152 места</t>
  </si>
  <si>
    <t xml:space="preserve">Мероприятие 1 
Бюджетные инвестиции в объект капитального строительства пристройки к зданию МАДОУ "Детский сад № 32" по адресу: Московская обл., г.Химки, мкр.Подрезково, ул.Мира, д.6
</t>
  </si>
  <si>
    <t>Проектно-сметный метод. Справочник базовых цен на проектные работы в строительстве СБЦП 81-2001-03 "Объекты жилищного строительства". 
Постановление Правительства РФ от 05.03.2007 № 145 (ред. о,т 07.12.2015) "О порядке проведения государственной экспертизы проектной документации и результатов инженерных изысканий" (с изм. и доп. вступившими в силу с 17.12.2015).                                                        СБЦ инженерно-геодезические изыскания 2004 г.</t>
  </si>
  <si>
    <t>Проектно-сметный метод. Справочник базовых цен на проектные работы в строительстве СБЦП 81-2001-03 "Объекты жилищного строительства"
Постановление Правительства РФ от 05.03.2007 № 145 (ред. о,т 07.12.2015) "О порядке проведения государственной экспертизы проектной документации и результатов инженерных изысканий" (с изм. и доп. вступившими в силу с 17.12.2015).                                                        СБЦ инженерно-геодезические изыскания 2004 г.</t>
  </si>
  <si>
    <t>Проектно-сметный метод. Справочник базовых цен на проектные работы в строительстве СБЦП 81-2001-03 "Объекты жилищного строительства".
Постановление Правительства РФ от 05.03.2007 № 145 (ред. о,т 07.12.2015) "О порядке проведения государственной экспертизы проектной документации и результатов инженерных изысканий" (с изм. и доп. вступившими в силу с 17.12.2015).                                                        СБЦ инженерно-геодезические изыскания 2004 г.</t>
  </si>
  <si>
    <t>проекто-сметный метод</t>
  </si>
  <si>
    <t>Мероприятие 5
Создание условий для функционирования организаций</t>
  </si>
  <si>
    <t>Мероприятие 2
Расходы за счёт субвенции из областного бюджета на  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</si>
  <si>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Мероприятие 3 
Расходы за счёт субвенции из областного бюджета на финансовое обеспечение получения гражданами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</si>
  <si>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Мероприятие 1
Расходы за счёт субвенции из областного бюджета на выплату компенсации родительской платы за присмотр и уход за детьми, осваивающими образовательные программы дошкольного образования в муниципальных дошкольных образовательных организациях
</t>
  </si>
  <si>
    <t>Мероприятие 1
Расходы за счет субвенции из областного бюджетана государственную поддержку частных дошкольных образовательных организаций с целью возмещения расходов на присмотр и уход, содержание имущества и арендную плату за использование помещений</t>
  </si>
  <si>
    <t>кол-во воспитанников ЧДОО, находящихся в общей очереди х (норматив финансирования на комм.расходы+норматив финансирования на арендную плату) х 12 мес</t>
  </si>
  <si>
    <t>25% от объема финансирования, рассчитанного по нормативам для компенсации расходов на комм.платежи и арендуню плату в ЧДОО</t>
  </si>
  <si>
    <t xml:space="preserve">Мероприятие 1
Бюджетные инвестиции в объект капитального строительства пристройки к зданию МАДОУ "Детский сад №32" по адресу: Московская обл., г.Химки, мкр.Подрезково, ул.Мира, д.6
</t>
  </si>
  <si>
    <t>Укомплектованность вновь вводимых ДОО соответствует требованиям СанПиН</t>
  </si>
  <si>
    <t>Укомплектованность вновь вводимых ДООсоответствует требованиям СанПиН</t>
  </si>
  <si>
    <t>Мероприятие 3
Расходы за счёт субвенции из областного бюджета на финансовое обеспечение получения гражданами дошкольного образования в частных дошкольных 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</si>
  <si>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>Доля родителей (законных представителей), получивших компенсации родительской платы за присмотр и уход за детьми, осваивающими образовательные программы дошкольного образования в организациях  Московской области, осуществляющих образовательную деятельность к заявившим право на получение компенсации части родительской платы - 100% ежегодно</t>
  </si>
  <si>
    <t>Организация образовательного процесса в дошкольных образовательных организациях;
Отношение средней заработной платы педагогических работников муниципальных дошкольных образовательных организаций к средней заработной плате в сфере общего образования в Московской области - 109,5% в 2021 году</t>
  </si>
  <si>
    <t>Увеличение численности воспитанников частных дошкольных образовательных организаций в общей численности воспитанников дошкольных образовательных организаций  до 2,5% к 2021 году</t>
  </si>
  <si>
    <t>Погашение кредиторской задолженности за работы, выполненные в 2016 году по объекту: Строительство отдельностоящего пристроя к МБДОУ №49 по адресу: Московская обл., г. Химки, мкр. Подрезково, ул. Северная, д.3</t>
  </si>
  <si>
    <t>Кредиторская задолженность перед подрядчиками погашена в полном объеме</t>
  </si>
  <si>
    <t>Приложение № 8
к муниципальной программе городского округа Химки "Развитие образования и воспитания детей"</t>
  </si>
  <si>
    <t>Приложение №7
к муниципальной программе городского округа Химки "Развитие образования и воспитания детей"</t>
  </si>
  <si>
    <t>Приложение №9
к муниципальной программе городского округа Химки "Развитие образования и воспитания детей"</t>
  </si>
  <si>
    <t>Приложение №10
к муниципальной программе городского округа Химки "Развитие образования и воспитания детей"</t>
  </si>
  <si>
    <t>Приложение №11
к муниципальной программе городского округа Химки "Развитие образования и воспитания детей"</t>
  </si>
  <si>
    <t>Приложение №12
к муниципальной программе городского округа Химки "Развитие образования и воспитания детей"</t>
  </si>
  <si>
    <t>Приложение №13
к муниципальной программе городского округа Химки "Развитие образования и воспитания детей"</t>
  </si>
  <si>
    <t>Приложение № 26
к муниципальной программе городского округа Химки "Развитие образования и воспитания детей"</t>
  </si>
  <si>
    <t>Приложение № 14
к муниципальной программе городского округа Химки "Развитие образования и воспитания детей"</t>
  </si>
  <si>
    <t>Реконструкция и перепрофилирование начальной школы МБОУ Гимназии № 23 г. Химки в ДОО на 150 мест по адресу: Московская обл., г. Химки, мкр. Сходня, ул. Чапаева, д. 19</t>
  </si>
  <si>
    <t>1.8.</t>
  </si>
  <si>
    <t>Строительство отдельностоящего пристроя к МБДОУ №49 по адресу: Московская обл., г. Химки, мкр. Подрезково, ул. Северная, д.3</t>
  </si>
  <si>
    <t>190 мест</t>
  </si>
  <si>
    <t>МКУ "Центр бухгалтерского обслуживания органов местного самоуправления"</t>
  </si>
  <si>
    <t>Проведение процедуры размещения заказа на оказание услуг по профессиональной физической охране ДОО</t>
  </si>
  <si>
    <t>Увеличение численности воспитанников частных дошкольных образовательных организаций в общей численности воспитанников дошкольных образовательных организаций  до 2,4%</t>
  </si>
  <si>
    <t xml:space="preserve">Финансирование тыс.руб.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</si>
</sst>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_-* #,##0.00_р_._-;\-* #,##0.00_р_._-;_-* &quot;-&quot;??_р_._-;_-@_-"/>
    <numFmt numFmtId="165" formatCode="#,##0_ ;\-#,##0\ "/>
    <numFmt numFmtId="166" formatCode="_-* #,##0\ _₽_-;\-* #,##0\ _₽_-;_-* &quot;-&quot;??\ _₽_-;_-@_-"/>
    <numFmt numFmtId="167" formatCode="#,##0.0"/>
    <numFmt numFmtId="168" formatCode="#,##0.000_ ;\-#,##0.000\ "/>
    <numFmt numFmtId="169" formatCode="#,##0.00000_ ;\-#,##0.00000\ "/>
  </numFmts>
  <fonts count="23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1"/>
      <name val="Arial"/>
      <family val="2"/>
      <charset val="204"/>
    </font>
    <font>
      <sz val="11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8">
    <xf numFmtId="0" fontId="0" fillId="0" borderId="0"/>
    <xf numFmtId="0" fontId="11" fillId="0" borderId="0">
      <protection locked="0"/>
    </xf>
    <xf numFmtId="43" fontId="1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0" fontId="3" fillId="0" borderId="0"/>
    <xf numFmtId="43" fontId="1" fillId="0" borderId="0" applyFont="0" applyFill="0" applyBorder="0" applyAlignment="0" applyProtection="0"/>
  </cellStyleXfs>
  <cellXfs count="443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top" wrapText="1"/>
    </xf>
    <xf numFmtId="0" fontId="0" fillId="0" borderId="0" xfId="0" applyFill="1"/>
    <xf numFmtId="0" fontId="0" fillId="2" borderId="0" xfId="0" applyFill="1"/>
    <xf numFmtId="0" fontId="4" fillId="2" borderId="1" xfId="0" applyFont="1" applyFill="1" applyBorder="1" applyAlignment="1">
      <alignment horizontal="center" vertical="top" wrapText="1"/>
    </xf>
    <xf numFmtId="164" fontId="4" fillId="2" borderId="4" xfId="0" applyNumberFormat="1" applyFont="1" applyFill="1" applyBorder="1" applyAlignment="1">
      <alignment horizontal="right" vertical="top" wrapText="1"/>
    </xf>
    <xf numFmtId="4" fontId="4" fillId="2" borderId="5" xfId="0" applyNumberFormat="1" applyFont="1" applyFill="1" applyBorder="1" applyAlignment="1">
      <alignment horizontal="center" vertical="top" wrapText="1"/>
    </xf>
    <xf numFmtId="164" fontId="4" fillId="2" borderId="0" xfId="0" applyNumberFormat="1" applyFont="1" applyFill="1" applyBorder="1" applyAlignment="1">
      <alignment horizontal="right" vertical="top" wrapText="1"/>
    </xf>
    <xf numFmtId="4" fontId="4" fillId="2" borderId="6" xfId="0" applyNumberFormat="1" applyFont="1" applyFill="1" applyBorder="1" applyAlignment="1">
      <alignment horizontal="center" vertical="top" wrapText="1"/>
    </xf>
    <xf numFmtId="164" fontId="4" fillId="2" borderId="7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/>
    </xf>
    <xf numFmtId="3" fontId="10" fillId="2" borderId="1" xfId="0" applyNumberFormat="1" applyFont="1" applyFill="1" applyBorder="1" applyAlignment="1">
      <alignment vertical="top" wrapText="1"/>
    </xf>
    <xf numFmtId="3" fontId="0" fillId="2" borderId="0" xfId="0" applyNumberFormat="1" applyFill="1"/>
    <xf numFmtId="3" fontId="4" fillId="2" borderId="0" xfId="0" applyNumberFormat="1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vertical="top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4" fillId="2" borderId="7" xfId="0" applyNumberFormat="1" applyFont="1" applyFill="1" applyBorder="1" applyAlignment="1">
      <alignment horizontal="center" vertical="top" wrapText="1"/>
    </xf>
    <xf numFmtId="3" fontId="4" fillId="2" borderId="0" xfId="0" applyNumberFormat="1" applyFont="1" applyFill="1" applyBorder="1" applyAlignment="1">
      <alignment horizontal="center" vertical="top" wrapText="1"/>
    </xf>
    <xf numFmtId="3" fontId="4" fillId="2" borderId="10" xfId="0" applyNumberFormat="1" applyFont="1" applyFill="1" applyBorder="1" applyAlignment="1">
      <alignment horizontal="left" vertical="top" wrapText="1"/>
    </xf>
    <xf numFmtId="3" fontId="4" fillId="2" borderId="11" xfId="0" applyNumberFormat="1" applyFont="1" applyFill="1" applyBorder="1" applyAlignment="1">
      <alignment horizontal="left" vertical="top" wrapText="1"/>
    </xf>
    <xf numFmtId="3" fontId="4" fillId="2" borderId="3" xfId="0" applyNumberFormat="1" applyFont="1" applyFill="1" applyBorder="1" applyAlignment="1">
      <alignment horizontal="left" vertical="top" wrapText="1"/>
    </xf>
    <xf numFmtId="164" fontId="4" fillId="2" borderId="1" xfId="0" applyNumberFormat="1" applyFont="1" applyFill="1" applyBorder="1" applyAlignment="1">
      <alignment vertical="top" wrapText="1"/>
    </xf>
    <xf numFmtId="0" fontId="6" fillId="2" borderId="0" xfId="0" applyFont="1" applyFill="1"/>
    <xf numFmtId="0" fontId="8" fillId="2" borderId="0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vertical="top" wrapText="1"/>
    </xf>
    <xf numFmtId="3" fontId="7" fillId="2" borderId="1" xfId="0" applyNumberFormat="1" applyFont="1" applyFill="1" applyBorder="1" applyAlignment="1">
      <alignment horizontal="center" vertical="top" wrapText="1"/>
    </xf>
    <xf numFmtId="3" fontId="4" fillId="2" borderId="8" xfId="0" applyNumberFormat="1" applyFont="1" applyFill="1" applyBorder="1" applyAlignment="1">
      <alignment vertical="top" wrapText="1"/>
    </xf>
    <xf numFmtId="0" fontId="0" fillId="2" borderId="0" xfId="0" applyFill="1" applyBorder="1"/>
    <xf numFmtId="0" fontId="12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49" fontId="10" fillId="2" borderId="1" xfId="0" applyNumberFormat="1" applyFont="1" applyFill="1" applyBorder="1" applyAlignment="1">
      <alignment vertical="top" wrapText="1"/>
    </xf>
    <xf numFmtId="0" fontId="10" fillId="2" borderId="0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4" fillId="2" borderId="0" xfId="0" applyFont="1" applyFill="1"/>
    <xf numFmtId="0" fontId="4" fillId="2" borderId="0" xfId="0" applyFont="1" applyFill="1" applyBorder="1" applyAlignment="1">
      <alignment horizontal="center" vertical="center" wrapText="1"/>
    </xf>
    <xf numFmtId="3" fontId="10" fillId="2" borderId="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9" fillId="2" borderId="9" xfId="0" applyNumberFormat="1" applyFont="1" applyFill="1" applyBorder="1" applyAlignment="1">
      <alignment vertical="top"/>
    </xf>
    <xf numFmtId="49" fontId="7" fillId="2" borderId="14" xfId="0" applyNumberFormat="1" applyFont="1" applyFill="1" applyBorder="1" applyAlignment="1">
      <alignment vertical="top"/>
    </xf>
    <xf numFmtId="49" fontId="9" fillId="2" borderId="14" xfId="0" applyNumberFormat="1" applyFont="1" applyFill="1" applyBorder="1" applyAlignment="1">
      <alignment vertical="top"/>
    </xf>
    <xf numFmtId="0" fontId="10" fillId="2" borderId="14" xfId="0" applyFont="1" applyFill="1" applyBorder="1" applyAlignment="1">
      <alignment horizontal="center" vertical="top" wrapText="1"/>
    </xf>
    <xf numFmtId="3" fontId="10" fillId="2" borderId="14" xfId="0" applyNumberFormat="1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4" fontId="4" fillId="2" borderId="13" xfId="0" applyNumberFormat="1" applyFont="1" applyFill="1" applyBorder="1" applyAlignment="1">
      <alignment horizontal="right" vertical="top" wrapText="1"/>
    </xf>
    <xf numFmtId="3" fontId="4" fillId="2" borderId="4" xfId="0" applyNumberFormat="1" applyFont="1" applyFill="1" applyBorder="1" applyAlignment="1">
      <alignment horizontal="left" vertical="top" wrapText="1"/>
    </xf>
    <xf numFmtId="3" fontId="10" fillId="2" borderId="1" xfId="0" applyNumberFormat="1" applyFont="1" applyFill="1" applyBorder="1" applyAlignment="1">
      <alignment horizontal="left" vertical="top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top" wrapText="1"/>
    </xf>
    <xf numFmtId="3" fontId="10" fillId="2" borderId="2" xfId="0" applyNumberFormat="1" applyFont="1" applyFill="1" applyBorder="1" applyAlignment="1">
      <alignment vertical="center" wrapText="1"/>
    </xf>
    <xf numFmtId="165" fontId="4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/>
    <xf numFmtId="0" fontId="3" fillId="0" borderId="0" xfId="0" applyFont="1" applyFill="1"/>
    <xf numFmtId="0" fontId="10" fillId="2" borderId="1" xfId="0" applyFont="1" applyFill="1" applyBorder="1" applyAlignment="1">
      <alignment horizontal="center" vertical="top" wrapText="1"/>
    </xf>
    <xf numFmtId="0" fontId="0" fillId="0" borderId="0" xfId="0" applyFill="1" applyBorder="1"/>
    <xf numFmtId="165" fontId="4" fillId="0" borderId="1" xfId="0" applyNumberFormat="1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left" vertical="top" wrapText="1"/>
    </xf>
    <xf numFmtId="3" fontId="4" fillId="2" borderId="12" xfId="0" applyNumberFormat="1" applyFont="1" applyFill="1" applyBorder="1" applyAlignment="1">
      <alignment horizontal="center" vertical="top" wrapText="1"/>
    </xf>
    <xf numFmtId="3" fontId="10" fillId="0" borderId="1" xfId="0" applyNumberFormat="1" applyFont="1" applyFill="1" applyBorder="1" applyAlignment="1">
      <alignment vertical="top" wrapText="1"/>
    </xf>
    <xf numFmtId="4" fontId="4" fillId="0" borderId="13" xfId="0" applyNumberFormat="1" applyFont="1" applyFill="1" applyBorder="1" applyAlignment="1">
      <alignment horizontal="right" vertical="top" wrapText="1"/>
    </xf>
    <xf numFmtId="3" fontId="4" fillId="0" borderId="4" xfId="0" applyNumberFormat="1" applyFont="1" applyFill="1" applyBorder="1" applyAlignment="1">
      <alignment horizontal="left" vertical="top" wrapText="1"/>
    </xf>
    <xf numFmtId="164" fontId="4" fillId="0" borderId="4" xfId="0" applyNumberFormat="1" applyFont="1" applyFill="1" applyBorder="1" applyAlignment="1">
      <alignment horizontal="right" vertical="top" wrapText="1"/>
    </xf>
    <xf numFmtId="3" fontId="4" fillId="0" borderId="11" xfId="0" applyNumberFormat="1" applyFont="1" applyFill="1" applyBorder="1" applyAlignment="1">
      <alignment horizontal="left" vertical="top" wrapText="1"/>
    </xf>
    <xf numFmtId="4" fontId="4" fillId="0" borderId="5" xfId="0" applyNumberFormat="1" applyFont="1" applyFill="1" applyBorder="1" applyAlignment="1">
      <alignment horizontal="center" vertical="top" wrapText="1"/>
    </xf>
    <xf numFmtId="3" fontId="4" fillId="0" borderId="0" xfId="0" applyNumberFormat="1" applyFont="1" applyFill="1" applyBorder="1" applyAlignment="1">
      <alignment horizontal="center" vertical="top" wrapText="1"/>
    </xf>
    <xf numFmtId="164" fontId="4" fillId="0" borderId="0" xfId="0" applyNumberFormat="1" applyFont="1" applyFill="1" applyBorder="1" applyAlignment="1">
      <alignment horizontal="right" vertical="top" wrapText="1"/>
    </xf>
    <xf numFmtId="3" fontId="4" fillId="0" borderId="10" xfId="0" applyNumberFormat="1" applyFont="1" applyFill="1" applyBorder="1" applyAlignment="1">
      <alignment horizontal="left" vertical="top" wrapText="1"/>
    </xf>
    <xf numFmtId="4" fontId="4" fillId="0" borderId="6" xfId="0" applyNumberFormat="1" applyFont="1" applyFill="1" applyBorder="1" applyAlignment="1">
      <alignment horizontal="center" vertical="top" wrapText="1"/>
    </xf>
    <xf numFmtId="3" fontId="4" fillId="0" borderId="7" xfId="0" applyNumberFormat="1" applyFont="1" applyFill="1" applyBorder="1" applyAlignment="1">
      <alignment horizontal="center" vertical="top" wrapText="1"/>
    </xf>
    <xf numFmtId="164" fontId="4" fillId="0" borderId="7" xfId="0" applyNumberFormat="1" applyFont="1" applyFill="1" applyBorder="1" applyAlignment="1">
      <alignment horizontal="right" vertical="top" wrapText="1"/>
    </xf>
    <xf numFmtId="3" fontId="4" fillId="0" borderId="3" xfId="0" applyNumberFormat="1" applyFont="1" applyFill="1" applyBorder="1" applyAlignment="1">
      <alignment horizontal="left" vertical="top" wrapText="1"/>
    </xf>
    <xf numFmtId="49" fontId="10" fillId="2" borderId="15" xfId="0" applyNumberFormat="1" applyFont="1" applyFill="1" applyBorder="1" applyAlignment="1">
      <alignment horizontal="center" vertical="top" wrapText="1"/>
    </xf>
    <xf numFmtId="3" fontId="10" fillId="0" borderId="1" xfId="0" applyNumberFormat="1" applyFont="1" applyFill="1" applyBorder="1" applyAlignment="1">
      <alignment horizontal="left" vertical="top" wrapText="1"/>
    </xf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17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17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17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16" xfId="0" applyNumberFormat="1" applyFont="1" applyFill="1" applyBorder="1" applyAlignment="1" applyProtection="1">
      <alignment horizontal="left" vertical="center" wrapText="1"/>
      <protection locked="0"/>
    </xf>
    <xf numFmtId="0" fontId="4" fillId="0" borderId="8" xfId="0" applyFont="1" applyBorder="1" applyAlignment="1">
      <alignment vertical="top" wrapText="1"/>
    </xf>
    <xf numFmtId="165" fontId="4" fillId="0" borderId="8" xfId="0" applyNumberFormat="1" applyFont="1" applyBorder="1" applyAlignment="1">
      <alignment vertical="top" wrapText="1"/>
    </xf>
    <xf numFmtId="165" fontId="4" fillId="0" borderId="13" xfId="0" applyNumberFormat="1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165" fontId="4" fillId="0" borderId="15" xfId="0" applyNumberFormat="1" applyFont="1" applyBorder="1" applyAlignment="1">
      <alignment vertical="top" wrapText="1"/>
    </xf>
    <xf numFmtId="165" fontId="4" fillId="0" borderId="5" xfId="0" applyNumberFormat="1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165" fontId="4" fillId="0" borderId="12" xfId="0" applyNumberFormat="1" applyFont="1" applyBorder="1" applyAlignment="1">
      <alignment vertical="top" wrapText="1"/>
    </xf>
    <xf numFmtId="165" fontId="4" fillId="0" borderId="6" xfId="0" applyNumberFormat="1" applyFont="1" applyBorder="1" applyAlignment="1">
      <alignment vertical="top" wrapText="1"/>
    </xf>
    <xf numFmtId="0" fontId="18" fillId="0" borderId="20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20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23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23" xfId="0" applyNumberFormat="1" applyFont="1" applyFill="1" applyBorder="1" applyAlignment="1" applyProtection="1">
      <alignment horizontal="center" vertical="center" wrapText="1"/>
      <protection locked="0"/>
    </xf>
    <xf numFmtId="4" fontId="18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25" xfId="0" applyNumberFormat="1" applyFont="1" applyFill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vertical="top" wrapText="1"/>
    </xf>
    <xf numFmtId="0" fontId="0" fillId="0" borderId="0" xfId="0" applyBorder="1"/>
    <xf numFmtId="0" fontId="0" fillId="0" borderId="15" xfId="0" applyBorder="1"/>
    <xf numFmtId="0" fontId="0" fillId="0" borderId="12" xfId="0" applyBorder="1"/>
    <xf numFmtId="166" fontId="4" fillId="0" borderId="8" xfId="2" applyNumberFormat="1" applyFont="1" applyBorder="1" applyAlignment="1">
      <alignment vertical="top" wrapText="1"/>
    </xf>
    <xf numFmtId="0" fontId="0" fillId="0" borderId="7" xfId="0" applyBorder="1"/>
    <xf numFmtId="0" fontId="6" fillId="0" borderId="0" xfId="0" applyFont="1"/>
    <xf numFmtId="0" fontId="6" fillId="0" borderId="0" xfId="0" applyFont="1" applyAlignment="1">
      <alignment horizontal="left" wrapText="1"/>
    </xf>
    <xf numFmtId="0" fontId="6" fillId="0" borderId="0" xfId="0" applyFont="1" applyBorder="1"/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/>
    </xf>
    <xf numFmtId="0" fontId="6" fillId="0" borderId="0" xfId="0" applyFont="1" applyFill="1" applyBorder="1" applyAlignment="1">
      <alignment vertical="top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Alignment="1">
      <alignment horizontal="right"/>
    </xf>
    <xf numFmtId="0" fontId="20" fillId="0" borderId="0" xfId="3" applyFont="1"/>
    <xf numFmtId="0" fontId="20" fillId="0" borderId="0" xfId="3" applyFont="1" applyAlignment="1">
      <alignment vertical="top"/>
    </xf>
    <xf numFmtId="0" fontId="20" fillId="0" borderId="0" xfId="3" applyFont="1" applyFill="1"/>
    <xf numFmtId="0" fontId="20" fillId="0" borderId="0" xfId="3" applyFont="1" applyFill="1" applyBorder="1"/>
    <xf numFmtId="0" fontId="20" fillId="0" borderId="7" xfId="3" applyFont="1" applyFill="1" applyBorder="1"/>
    <xf numFmtId="0" fontId="20" fillId="3" borderId="0" xfId="3" applyFont="1" applyFill="1"/>
    <xf numFmtId="0" fontId="20" fillId="0" borderId="14" xfId="3" applyFont="1" applyFill="1" applyBorder="1"/>
    <xf numFmtId="167" fontId="17" fillId="0" borderId="16" xfId="0" applyNumberFormat="1" applyFont="1" applyFill="1" applyBorder="1" applyAlignment="1" applyProtection="1">
      <alignment horizontal="center" vertical="center" wrapText="1"/>
      <protection locked="0"/>
    </xf>
    <xf numFmtId="167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4" fillId="0" borderId="8" xfId="2" applyNumberFormat="1" applyFont="1" applyBorder="1" applyAlignment="1">
      <alignment vertical="top" wrapText="1"/>
    </xf>
    <xf numFmtId="1" fontId="7" fillId="2" borderId="1" xfId="0" applyNumberFormat="1" applyFont="1" applyFill="1" applyBorder="1" applyAlignment="1">
      <alignment horizontal="center" vertical="top" wrapText="1"/>
    </xf>
    <xf numFmtId="3" fontId="17" fillId="0" borderId="19" xfId="0" applyNumberFormat="1" applyFont="1" applyFill="1" applyBorder="1" applyAlignment="1" applyProtection="1">
      <alignment horizontal="center" vertical="center" wrapText="1"/>
      <protection locked="0"/>
    </xf>
    <xf numFmtId="3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67" fontId="18" fillId="0" borderId="23" xfId="0" applyNumberFormat="1" applyFont="1" applyFill="1" applyBorder="1" applyAlignment="1" applyProtection="1">
      <alignment horizontal="center" vertical="center" wrapText="1"/>
      <protection locked="0"/>
    </xf>
    <xf numFmtId="167" fontId="18" fillId="0" borderId="24" xfId="0" applyNumberFormat="1" applyFont="1" applyFill="1" applyBorder="1" applyAlignment="1" applyProtection="1">
      <alignment horizontal="center" vertical="center" wrapText="1"/>
      <protection locked="0"/>
    </xf>
    <xf numFmtId="3" fontId="18" fillId="0" borderId="20" xfId="0" applyNumberFormat="1" applyFont="1" applyFill="1" applyBorder="1" applyAlignment="1" applyProtection="1">
      <alignment horizontal="center" vertical="center" wrapText="1"/>
      <protection locked="0"/>
    </xf>
    <xf numFmtId="3" fontId="18" fillId="0" borderId="21" xfId="0" applyNumberFormat="1" applyFont="1" applyFill="1" applyBorder="1" applyAlignment="1" applyProtection="1">
      <alignment horizontal="center" vertical="center" wrapText="1"/>
      <protection locked="0"/>
    </xf>
    <xf numFmtId="3" fontId="18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3" fontId="18" fillId="0" borderId="23" xfId="0" applyNumberFormat="1" applyFont="1" applyFill="1" applyBorder="1" applyAlignment="1" applyProtection="1">
      <alignment horizontal="center" vertical="center" wrapText="1"/>
      <protection locked="0"/>
    </xf>
    <xf numFmtId="3" fontId="18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20" fillId="0" borderId="0" xfId="3" applyFont="1" applyAlignment="1">
      <alignment horizontal="center"/>
    </xf>
    <xf numFmtId="0" fontId="20" fillId="0" borderId="0" xfId="5" applyFont="1"/>
    <xf numFmtId="0" fontId="20" fillId="0" borderId="0" xfId="5" applyFont="1" applyAlignment="1"/>
    <xf numFmtId="0" fontId="20" fillId="0" borderId="0" xfId="5" applyFont="1" applyBorder="1" applyAlignment="1">
      <alignment horizontal="center"/>
    </xf>
    <xf numFmtId="0" fontId="20" fillId="0" borderId="0" xfId="5" applyFont="1" applyBorder="1"/>
    <xf numFmtId="0" fontId="20" fillId="0" borderId="0" xfId="5" applyFont="1" applyAlignment="1">
      <alignment horizontal="center" vertical="top"/>
    </xf>
    <xf numFmtId="0" fontId="15" fillId="0" borderId="0" xfId="5" applyFont="1"/>
    <xf numFmtId="165" fontId="0" fillId="2" borderId="0" xfId="0" applyNumberFormat="1" applyFill="1"/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169" fontId="4" fillId="0" borderId="1" xfId="0" applyNumberFormat="1" applyFont="1" applyFill="1" applyBorder="1" applyAlignment="1">
      <alignment horizontal="center" vertical="top" wrapText="1"/>
    </xf>
    <xf numFmtId="168" fontId="4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left" vertical="top" wrapText="1"/>
      <protection locked="0"/>
    </xf>
    <xf numFmtId="0" fontId="17" fillId="0" borderId="17" xfId="0" applyNumberFormat="1" applyFont="1" applyFill="1" applyBorder="1" applyAlignment="1" applyProtection="1">
      <alignment horizontal="left" vertical="top" wrapText="1"/>
      <protection locked="0"/>
    </xf>
    <xf numFmtId="0" fontId="17" fillId="0" borderId="4" xfId="0" applyNumberFormat="1" applyFont="1" applyFill="1" applyBorder="1" applyAlignment="1" applyProtection="1">
      <alignment horizontal="left" vertical="top" wrapText="1"/>
      <protection locked="0"/>
    </xf>
    <xf numFmtId="0" fontId="17" fillId="0" borderId="18" xfId="0" applyNumberFormat="1" applyFont="1" applyFill="1" applyBorder="1" applyAlignment="1" applyProtection="1">
      <alignment horizontal="left" vertical="top" wrapText="1"/>
      <protection locked="0"/>
    </xf>
    <xf numFmtId="3" fontId="4" fillId="2" borderId="0" xfId="0" applyNumberFormat="1" applyFont="1" applyFill="1" applyAlignment="1">
      <alignment horizontal="left" vertical="top" wrapText="1"/>
    </xf>
    <xf numFmtId="3" fontId="9" fillId="2" borderId="0" xfId="0" applyNumberFormat="1" applyFont="1" applyFill="1" applyBorder="1" applyAlignment="1">
      <alignment horizontal="center" wrapText="1"/>
    </xf>
    <xf numFmtId="3" fontId="9" fillId="2" borderId="0" xfId="0" applyNumberFormat="1" applyFont="1" applyFill="1" applyBorder="1" applyAlignment="1">
      <alignment horizontal="center"/>
    </xf>
    <xf numFmtId="3" fontId="9" fillId="2" borderId="0" xfId="0" applyNumberFormat="1" applyFont="1" applyFill="1" applyBorder="1" applyAlignment="1">
      <alignment horizontal="center" vertical="center" wrapText="1"/>
    </xf>
    <xf numFmtId="3" fontId="4" fillId="2" borderId="9" xfId="0" applyNumberFormat="1" applyFont="1" applyFill="1" applyBorder="1" applyAlignment="1">
      <alignment horizontal="left" vertical="top" wrapText="1"/>
    </xf>
    <xf numFmtId="3" fontId="4" fillId="2" borderId="14" xfId="0" applyNumberFormat="1" applyFont="1" applyFill="1" applyBorder="1" applyAlignment="1">
      <alignment horizontal="left" vertical="top" wrapText="1"/>
    </xf>
    <xf numFmtId="3" fontId="4" fillId="2" borderId="2" xfId="0" applyNumberFormat="1" applyFont="1" applyFill="1" applyBorder="1" applyAlignment="1">
      <alignment horizontal="left" vertical="top" wrapText="1"/>
    </xf>
    <xf numFmtId="3" fontId="4" fillId="2" borderId="9" xfId="0" applyNumberFormat="1" applyFont="1" applyFill="1" applyBorder="1" applyAlignment="1">
      <alignment horizontal="center" vertical="center" wrapText="1"/>
    </xf>
    <xf numFmtId="3" fontId="4" fillId="2" borderId="14" xfId="0" applyNumberFormat="1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center" vertical="center" wrapText="1"/>
    </xf>
    <xf numFmtId="3" fontId="4" fillId="2" borderId="13" xfId="0" applyNumberFormat="1" applyFont="1" applyFill="1" applyBorder="1" applyAlignment="1">
      <alignment horizontal="center" vertical="top" wrapText="1"/>
    </xf>
    <xf numFmtId="3" fontId="4" fillId="2" borderId="4" xfId="0" applyNumberFormat="1" applyFont="1" applyFill="1" applyBorder="1" applyAlignment="1">
      <alignment horizontal="center" vertical="top" wrapText="1"/>
    </xf>
    <xf numFmtId="3" fontId="4" fillId="2" borderId="11" xfId="0" applyNumberFormat="1" applyFont="1" applyFill="1" applyBorder="1" applyAlignment="1">
      <alignment horizontal="center" vertical="top" wrapText="1"/>
    </xf>
    <xf numFmtId="3" fontId="4" fillId="2" borderId="8" xfId="0" applyNumberFormat="1" applyFont="1" applyFill="1" applyBorder="1" applyAlignment="1">
      <alignment horizontal="left" vertical="top" wrapText="1"/>
    </xf>
    <xf numFmtId="3" fontId="4" fillId="2" borderId="15" xfId="0" applyNumberFormat="1" applyFont="1" applyFill="1" applyBorder="1" applyAlignment="1">
      <alignment horizontal="left" vertical="top" wrapText="1"/>
    </xf>
    <xf numFmtId="3" fontId="4" fillId="2" borderId="12" xfId="0" applyNumberFormat="1" applyFont="1" applyFill="1" applyBorder="1" applyAlignment="1">
      <alignment horizontal="left" vertical="top" wrapText="1"/>
    </xf>
    <xf numFmtId="3" fontId="4" fillId="2" borderId="8" xfId="0" applyNumberFormat="1" applyFont="1" applyFill="1" applyBorder="1" applyAlignment="1">
      <alignment horizontal="center" vertical="top" wrapText="1"/>
    </xf>
    <xf numFmtId="3" fontId="4" fillId="2" borderId="12" xfId="0" applyNumberFormat="1" applyFont="1" applyFill="1" applyBorder="1" applyAlignment="1">
      <alignment horizontal="center" vertical="top" wrapText="1"/>
    </xf>
    <xf numFmtId="3" fontId="4" fillId="2" borderId="1" xfId="0" applyNumberFormat="1" applyFont="1" applyFill="1" applyBorder="1" applyAlignment="1">
      <alignment horizontal="center" vertical="top" wrapText="1"/>
    </xf>
    <xf numFmtId="3" fontId="4" fillId="2" borderId="15" xfId="0" applyNumberFormat="1" applyFont="1" applyFill="1" applyBorder="1" applyAlignment="1">
      <alignment horizontal="center" vertical="top" wrapText="1"/>
    </xf>
    <xf numFmtId="3" fontId="7" fillId="2" borderId="9" xfId="0" applyNumberFormat="1" applyFont="1" applyFill="1" applyBorder="1" applyAlignment="1">
      <alignment horizontal="left" vertical="center" wrapText="1"/>
    </xf>
    <xf numFmtId="3" fontId="7" fillId="2" borderId="14" xfId="0" applyNumberFormat="1" applyFont="1" applyFill="1" applyBorder="1" applyAlignment="1">
      <alignment horizontal="left" vertical="center" wrapText="1"/>
    </xf>
    <xf numFmtId="3" fontId="7" fillId="2" borderId="2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top" wrapText="1"/>
    </xf>
    <xf numFmtId="0" fontId="9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49" fontId="4" fillId="2" borderId="15" xfId="0" applyNumberFormat="1" applyFont="1" applyFill="1" applyBorder="1" applyAlignment="1">
      <alignment horizontal="center" vertical="top" wrapText="1"/>
    </xf>
    <xf numFmtId="49" fontId="4" fillId="2" borderId="12" xfId="0" applyNumberFormat="1" applyFont="1" applyFill="1" applyBorder="1" applyAlignment="1">
      <alignment horizontal="center" vertical="top" wrapText="1"/>
    </xf>
    <xf numFmtId="49" fontId="4" fillId="2" borderId="15" xfId="0" applyNumberFormat="1" applyFont="1" applyFill="1" applyBorder="1" applyAlignment="1">
      <alignment horizontal="left" vertical="top" wrapText="1"/>
    </xf>
    <xf numFmtId="49" fontId="4" fillId="2" borderId="12" xfId="0" applyNumberFormat="1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horizontal="left" vertical="top" wrapText="1"/>
    </xf>
    <xf numFmtId="4" fontId="4" fillId="2" borderId="8" xfId="0" applyNumberFormat="1" applyFont="1" applyFill="1" applyBorder="1" applyAlignment="1">
      <alignment horizontal="center" vertical="top" wrapText="1"/>
    </xf>
    <xf numFmtId="4" fontId="4" fillId="2" borderId="15" xfId="0" applyNumberFormat="1" applyFont="1" applyFill="1" applyBorder="1" applyAlignment="1">
      <alignment horizontal="center" vertical="top" wrapText="1"/>
    </xf>
    <xf numFmtId="4" fontId="4" fillId="2" borderId="12" xfId="0" applyNumberFormat="1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left" vertical="top" wrapText="1"/>
    </xf>
    <xf numFmtId="0" fontId="4" fillId="0" borderId="15" xfId="0" applyFont="1" applyFill="1" applyBorder="1" applyAlignment="1">
      <alignment horizontal="left" vertical="top" wrapText="1"/>
    </xf>
    <xf numFmtId="0" fontId="4" fillId="0" borderId="12" xfId="0" applyFont="1" applyFill="1" applyBorder="1" applyAlignment="1">
      <alignment horizontal="left" vertical="top" wrapText="1"/>
    </xf>
    <xf numFmtId="49" fontId="4" fillId="2" borderId="8" xfId="0" applyNumberFormat="1" applyFont="1" applyFill="1" applyBorder="1" applyAlignment="1">
      <alignment horizontal="left" vertical="top" wrapText="1"/>
    </xf>
    <xf numFmtId="49" fontId="4" fillId="2" borderId="8" xfId="0" applyNumberFormat="1" applyFont="1" applyFill="1" applyBorder="1" applyAlignment="1">
      <alignment horizontal="center" vertical="top" wrapText="1"/>
    </xf>
    <xf numFmtId="49" fontId="4" fillId="0" borderId="8" xfId="0" applyNumberFormat="1" applyFont="1" applyFill="1" applyBorder="1" applyAlignment="1">
      <alignment horizontal="center" vertical="top" wrapText="1"/>
    </xf>
    <xf numFmtId="0" fontId="13" fillId="0" borderId="15" xfId="0" applyFont="1" applyFill="1" applyBorder="1" applyAlignment="1">
      <alignment horizontal="center" vertical="top" wrapText="1"/>
    </xf>
    <xf numFmtId="0" fontId="13" fillId="0" borderId="12" xfId="0" applyFont="1" applyFill="1" applyBorder="1" applyAlignment="1">
      <alignment horizontal="center" vertical="top" wrapText="1"/>
    </xf>
    <xf numFmtId="3" fontId="10" fillId="0" borderId="8" xfId="0" applyNumberFormat="1" applyFont="1" applyFill="1" applyBorder="1" applyAlignment="1">
      <alignment horizontal="left" vertical="top" wrapText="1"/>
    </xf>
    <xf numFmtId="3" fontId="10" fillId="0" borderId="15" xfId="0" applyNumberFormat="1" applyFont="1" applyFill="1" applyBorder="1" applyAlignment="1">
      <alignment horizontal="left" vertical="top" wrapText="1"/>
    </xf>
    <xf numFmtId="3" fontId="10" fillId="0" borderId="12" xfId="0" applyNumberFormat="1" applyFont="1" applyFill="1" applyBorder="1" applyAlignment="1">
      <alignment horizontal="left" vertical="top" wrapText="1"/>
    </xf>
    <xf numFmtId="4" fontId="4" fillId="0" borderId="8" xfId="0" applyNumberFormat="1" applyFont="1" applyFill="1" applyBorder="1" applyAlignment="1">
      <alignment horizontal="center" vertical="top" wrapText="1"/>
    </xf>
    <xf numFmtId="4" fontId="4" fillId="0" borderId="15" xfId="0" applyNumberFormat="1" applyFont="1" applyFill="1" applyBorder="1" applyAlignment="1">
      <alignment horizontal="center" vertical="top" wrapText="1"/>
    </xf>
    <xf numFmtId="4" fontId="4" fillId="0" borderId="12" xfId="0" applyNumberFormat="1" applyFont="1" applyFill="1" applyBorder="1" applyAlignment="1">
      <alignment horizontal="center" vertical="top" wrapText="1"/>
    </xf>
    <xf numFmtId="49" fontId="10" fillId="2" borderId="8" xfId="0" applyNumberFormat="1" applyFont="1" applyFill="1" applyBorder="1" applyAlignment="1">
      <alignment horizontal="center" vertical="top" wrapText="1"/>
    </xf>
    <xf numFmtId="49" fontId="10" fillId="2" borderId="15" xfId="0" applyNumberFormat="1" applyFont="1" applyFill="1" applyBorder="1" applyAlignment="1">
      <alignment horizontal="center" vertical="top" wrapText="1"/>
    </xf>
    <xf numFmtId="49" fontId="10" fillId="2" borderId="12" xfId="0" applyNumberFormat="1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top" wrapText="1"/>
    </xf>
    <xf numFmtId="0" fontId="10" fillId="2" borderId="14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49" fontId="4" fillId="0" borderId="8" xfId="0" applyNumberFormat="1" applyFont="1" applyFill="1" applyBorder="1" applyAlignment="1">
      <alignment horizontal="left" vertical="top" wrapText="1"/>
    </xf>
    <xf numFmtId="49" fontId="4" fillId="0" borderId="15" xfId="0" applyNumberFormat="1" applyFont="1" applyFill="1" applyBorder="1" applyAlignment="1">
      <alignment horizontal="left" vertical="top" wrapText="1"/>
    </xf>
    <xf numFmtId="49" fontId="4" fillId="0" borderId="12" xfId="0" applyNumberFormat="1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10" fillId="0" borderId="15" xfId="0" applyNumberFormat="1" applyFont="1" applyFill="1" applyBorder="1" applyAlignment="1">
      <alignment horizontal="center" vertical="top" wrapText="1"/>
    </xf>
    <xf numFmtId="0" fontId="0" fillId="0" borderId="15" xfId="0" applyFill="1" applyBorder="1" applyAlignment="1">
      <alignment horizontal="center" vertical="top" wrapText="1"/>
    </xf>
    <xf numFmtId="0" fontId="0" fillId="0" borderId="12" xfId="0" applyFill="1" applyBorder="1" applyAlignment="1">
      <alignment horizontal="center" vertical="top" wrapText="1"/>
    </xf>
    <xf numFmtId="0" fontId="0" fillId="2" borderId="15" xfId="0" applyFill="1" applyBorder="1" applyAlignment="1">
      <alignment horizontal="center" vertical="top" wrapText="1"/>
    </xf>
    <xf numFmtId="0" fontId="0" fillId="2" borderId="12" xfId="0" applyFill="1" applyBorder="1" applyAlignment="1">
      <alignment horizontal="center" vertical="top" wrapText="1"/>
    </xf>
    <xf numFmtId="3" fontId="4" fillId="0" borderId="8" xfId="0" applyNumberFormat="1" applyFont="1" applyFill="1" applyBorder="1" applyAlignment="1">
      <alignment horizontal="left" vertical="top" wrapText="1"/>
    </xf>
    <xf numFmtId="3" fontId="4" fillId="0" borderId="15" xfId="0" applyNumberFormat="1" applyFont="1" applyFill="1" applyBorder="1" applyAlignment="1">
      <alignment horizontal="left" vertical="top" wrapText="1"/>
    </xf>
    <xf numFmtId="3" fontId="4" fillId="0" borderId="12" xfId="0" applyNumberFormat="1" applyFont="1" applyFill="1" applyBorder="1" applyAlignment="1">
      <alignment horizontal="left" vertical="top" wrapText="1"/>
    </xf>
    <xf numFmtId="49" fontId="10" fillId="0" borderId="8" xfId="0" applyNumberFormat="1" applyFont="1" applyFill="1" applyBorder="1" applyAlignment="1">
      <alignment horizontal="center" vertical="top" wrapText="1"/>
    </xf>
    <xf numFmtId="49" fontId="10" fillId="0" borderId="12" xfId="0" applyNumberFormat="1" applyFont="1" applyFill="1" applyBorder="1" applyAlignment="1">
      <alignment horizontal="center" vertical="top" wrapText="1"/>
    </xf>
    <xf numFmtId="49" fontId="4" fillId="0" borderId="15" xfId="0" applyNumberFormat="1" applyFont="1" applyFill="1" applyBorder="1" applyAlignment="1">
      <alignment horizontal="center" vertical="top" wrapText="1"/>
    </xf>
    <xf numFmtId="49" fontId="4" fillId="0" borderId="12" xfId="0" applyNumberFormat="1" applyFont="1" applyFill="1" applyBorder="1" applyAlignment="1">
      <alignment horizontal="center" vertical="top" wrapText="1"/>
    </xf>
    <xf numFmtId="4" fontId="4" fillId="2" borderId="13" xfId="0" applyNumberFormat="1" applyFont="1" applyFill="1" applyBorder="1" applyAlignment="1">
      <alignment horizontal="left" vertical="top" wrapText="1"/>
    </xf>
    <xf numFmtId="4" fontId="4" fillId="2" borderId="5" xfId="0" applyNumberFormat="1" applyFont="1" applyFill="1" applyBorder="1" applyAlignment="1">
      <alignment horizontal="left" vertical="top" wrapText="1"/>
    </xf>
    <xf numFmtId="4" fontId="4" fillId="2" borderId="6" xfId="0" applyNumberFormat="1" applyFont="1" applyFill="1" applyBorder="1" applyAlignment="1">
      <alignment horizontal="left" vertical="top" wrapText="1"/>
    </xf>
    <xf numFmtId="3" fontId="10" fillId="0" borderId="8" xfId="0" applyNumberFormat="1" applyFont="1" applyFill="1" applyBorder="1" applyAlignment="1">
      <alignment horizontal="center" vertical="top" wrapText="1"/>
    </xf>
    <xf numFmtId="3" fontId="10" fillId="0" borderId="15" xfId="0" applyNumberFormat="1" applyFont="1" applyFill="1" applyBorder="1" applyAlignment="1">
      <alignment horizontal="center" vertical="top" wrapText="1"/>
    </xf>
    <xf numFmtId="3" fontId="10" fillId="0" borderId="12" xfId="0" applyNumberFormat="1" applyFont="1" applyFill="1" applyBorder="1" applyAlignment="1">
      <alignment horizontal="center" vertical="top" wrapText="1"/>
    </xf>
    <xf numFmtId="3" fontId="10" fillId="2" borderId="8" xfId="0" applyNumberFormat="1" applyFont="1" applyFill="1" applyBorder="1" applyAlignment="1">
      <alignment horizontal="left" vertical="top" wrapText="1"/>
    </xf>
    <xf numFmtId="3" fontId="10" fillId="2" borderId="15" xfId="0" applyNumberFormat="1" applyFont="1" applyFill="1" applyBorder="1" applyAlignment="1">
      <alignment horizontal="left" vertical="top" wrapText="1"/>
    </xf>
    <xf numFmtId="3" fontId="10" fillId="2" borderId="12" xfId="0" applyNumberFormat="1" applyFont="1" applyFill="1" applyBorder="1" applyAlignment="1">
      <alignment horizontal="left" vertical="top" wrapText="1"/>
    </xf>
    <xf numFmtId="3" fontId="10" fillId="2" borderId="8" xfId="0" applyNumberFormat="1" applyFont="1" applyFill="1" applyBorder="1" applyAlignment="1">
      <alignment horizontal="center" vertical="top" wrapText="1"/>
    </xf>
    <xf numFmtId="3" fontId="10" fillId="2" borderId="15" xfId="0" applyNumberFormat="1" applyFont="1" applyFill="1" applyBorder="1" applyAlignment="1">
      <alignment horizontal="center" vertical="top" wrapText="1"/>
    </xf>
    <xf numFmtId="3" fontId="10" fillId="2" borderId="12" xfId="0" applyNumberFormat="1" applyFont="1" applyFill="1" applyBorder="1" applyAlignment="1">
      <alignment horizontal="center" vertical="top" wrapText="1"/>
    </xf>
    <xf numFmtId="0" fontId="10" fillId="2" borderId="8" xfId="0" applyFont="1" applyFill="1" applyBorder="1" applyAlignment="1">
      <alignment horizontal="center" vertical="top" wrapText="1"/>
    </xf>
    <xf numFmtId="0" fontId="10" fillId="2" borderId="15" xfId="0" applyFont="1" applyFill="1" applyBorder="1" applyAlignment="1">
      <alignment horizontal="center" vertical="top" wrapText="1"/>
    </xf>
    <xf numFmtId="0" fontId="10" fillId="2" borderId="12" xfId="0" applyFont="1" applyFill="1" applyBorder="1" applyAlignment="1">
      <alignment horizontal="center" vertical="top" wrapText="1"/>
    </xf>
    <xf numFmtId="3" fontId="10" fillId="2" borderId="13" xfId="0" applyNumberFormat="1" applyFont="1" applyFill="1" applyBorder="1" applyAlignment="1">
      <alignment horizontal="center" vertical="top" wrapText="1"/>
    </xf>
    <xf numFmtId="3" fontId="10" fillId="2" borderId="4" xfId="0" applyNumberFormat="1" applyFont="1" applyFill="1" applyBorder="1" applyAlignment="1">
      <alignment horizontal="center" vertical="top" wrapText="1"/>
    </xf>
    <xf numFmtId="3" fontId="10" fillId="2" borderId="11" xfId="0" applyNumberFormat="1" applyFont="1" applyFill="1" applyBorder="1" applyAlignment="1">
      <alignment horizontal="center" vertical="top" wrapText="1"/>
    </xf>
    <xf numFmtId="3" fontId="10" fillId="2" borderId="5" xfId="0" applyNumberFormat="1" applyFont="1" applyFill="1" applyBorder="1" applyAlignment="1">
      <alignment horizontal="center" vertical="top" wrapText="1"/>
    </xf>
    <xf numFmtId="3" fontId="10" fillId="2" borderId="0" xfId="0" applyNumberFormat="1" applyFont="1" applyFill="1" applyBorder="1" applyAlignment="1">
      <alignment horizontal="center" vertical="top" wrapText="1"/>
    </xf>
    <xf numFmtId="3" fontId="10" fillId="2" borderId="10" xfId="0" applyNumberFormat="1" applyFont="1" applyFill="1" applyBorder="1" applyAlignment="1">
      <alignment horizontal="center" vertical="top" wrapText="1"/>
    </xf>
    <xf numFmtId="3" fontId="10" fillId="2" borderId="6" xfId="0" applyNumberFormat="1" applyFont="1" applyFill="1" applyBorder="1" applyAlignment="1">
      <alignment horizontal="center" vertical="top" wrapText="1"/>
    </xf>
    <xf numFmtId="3" fontId="10" fillId="2" borderId="7" xfId="0" applyNumberFormat="1" applyFont="1" applyFill="1" applyBorder="1" applyAlignment="1">
      <alignment horizontal="center" vertical="top" wrapText="1"/>
    </xf>
    <xf numFmtId="3" fontId="10" fillId="2" borderId="3" xfId="0" applyNumberFormat="1" applyFont="1" applyFill="1" applyBorder="1" applyAlignment="1">
      <alignment horizontal="center" vertical="top" wrapText="1"/>
    </xf>
    <xf numFmtId="3" fontId="10" fillId="2" borderId="9" xfId="0" applyNumberFormat="1" applyFont="1" applyFill="1" applyBorder="1" applyAlignment="1">
      <alignment horizontal="center" vertical="center" wrapText="1"/>
    </xf>
    <xf numFmtId="3" fontId="10" fillId="2" borderId="14" xfId="0" applyNumberFormat="1" applyFont="1" applyFill="1" applyBorder="1" applyAlignment="1">
      <alignment horizontal="center" vertical="center" wrapText="1"/>
    </xf>
    <xf numFmtId="3" fontId="10" fillId="2" borderId="2" xfId="0" applyNumberFormat="1" applyFont="1" applyFill="1" applyBorder="1" applyAlignment="1">
      <alignment horizontal="center" vertical="center" wrapText="1"/>
    </xf>
    <xf numFmtId="3" fontId="10" fillId="2" borderId="7" xfId="0" applyNumberFormat="1" applyFont="1" applyFill="1" applyBorder="1" applyAlignment="1">
      <alignment horizontal="center" vertical="center" wrapText="1"/>
    </xf>
    <xf numFmtId="49" fontId="12" fillId="2" borderId="8" xfId="0" applyNumberFormat="1" applyFont="1" applyFill="1" applyBorder="1" applyAlignment="1">
      <alignment horizontal="center" vertical="top" wrapText="1"/>
    </xf>
    <xf numFmtId="49" fontId="12" fillId="2" borderId="15" xfId="0" applyNumberFormat="1" applyFont="1" applyFill="1" applyBorder="1" applyAlignment="1">
      <alignment horizontal="center" vertical="top" wrapText="1"/>
    </xf>
    <xf numFmtId="49" fontId="12" fillId="2" borderId="12" xfId="0" applyNumberFormat="1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left" vertical="top" wrapText="1"/>
    </xf>
    <xf numFmtId="49" fontId="10" fillId="2" borderId="1" xfId="0" applyNumberFormat="1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8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center" wrapText="1"/>
    </xf>
    <xf numFmtId="3" fontId="20" fillId="0" borderId="9" xfId="4" applyNumberFormat="1" applyFont="1" applyBorder="1" applyAlignment="1">
      <alignment horizontal="center"/>
    </xf>
    <xf numFmtId="3" fontId="20" fillId="0" borderId="14" xfId="4" applyNumberFormat="1" applyFont="1" applyBorder="1" applyAlignment="1">
      <alignment horizontal="center"/>
    </xf>
    <xf numFmtId="3" fontId="20" fillId="0" borderId="2" xfId="4" applyNumberFormat="1" applyFont="1" applyBorder="1" applyAlignment="1">
      <alignment horizontal="center"/>
    </xf>
    <xf numFmtId="3" fontId="20" fillId="0" borderId="1" xfId="3" applyNumberFormat="1" applyFont="1" applyFill="1" applyBorder="1" applyAlignment="1">
      <alignment horizontal="center"/>
    </xf>
    <xf numFmtId="3" fontId="20" fillId="0" borderId="1" xfId="4" applyNumberFormat="1" applyFont="1" applyBorder="1" applyAlignment="1">
      <alignment horizontal="center"/>
    </xf>
    <xf numFmtId="3" fontId="21" fillId="0" borderId="1" xfId="3" applyNumberFormat="1" applyFont="1" applyBorder="1" applyAlignment="1">
      <alignment horizontal="left" vertical="top" wrapText="1"/>
    </xf>
    <xf numFmtId="3" fontId="20" fillId="0" borderId="9" xfId="7" applyNumberFormat="1" applyFont="1" applyBorder="1" applyAlignment="1">
      <alignment horizontal="center"/>
    </xf>
    <xf numFmtId="3" fontId="20" fillId="0" borderId="14" xfId="7" applyNumberFormat="1" applyFont="1" applyBorder="1" applyAlignment="1">
      <alignment horizontal="center"/>
    </xf>
    <xf numFmtId="3" fontId="20" fillId="0" borderId="2" xfId="7" applyNumberFormat="1" applyFont="1" applyBorder="1" applyAlignment="1">
      <alignment horizontal="center"/>
    </xf>
    <xf numFmtId="3" fontId="20" fillId="0" borderId="9" xfId="5" applyNumberFormat="1" applyFont="1" applyBorder="1" applyAlignment="1">
      <alignment horizontal="center"/>
    </xf>
    <xf numFmtId="3" fontId="20" fillId="0" borderId="14" xfId="5" applyNumberFormat="1" applyFont="1" applyBorder="1" applyAlignment="1">
      <alignment horizontal="center"/>
    </xf>
    <xf numFmtId="3" fontId="20" fillId="0" borderId="2" xfId="5" applyNumberFormat="1" applyFont="1" applyBorder="1" applyAlignment="1">
      <alignment horizontal="center"/>
    </xf>
    <xf numFmtId="0" fontId="20" fillId="0" borderId="0" xfId="5" applyFont="1" applyAlignment="1">
      <alignment horizontal="right"/>
    </xf>
    <xf numFmtId="0" fontId="20" fillId="0" borderId="0" xfId="5" applyFont="1" applyAlignment="1">
      <alignment horizontal="right" vertical="top" wrapText="1"/>
    </xf>
    <xf numFmtId="0" fontId="20" fillId="0" borderId="0" xfId="5" applyFont="1" applyAlignment="1">
      <alignment horizontal="center"/>
    </xf>
    <xf numFmtId="0" fontId="21" fillId="0" borderId="1" xfId="5" applyFont="1" applyBorder="1" applyAlignment="1">
      <alignment horizontal="center" vertical="top" wrapText="1"/>
    </xf>
    <xf numFmtId="0" fontId="21" fillId="0" borderId="13" xfId="5" applyFont="1" applyBorder="1" applyAlignment="1">
      <alignment horizontal="center" vertical="top" wrapText="1"/>
    </xf>
    <xf numFmtId="0" fontId="21" fillId="0" borderId="4" xfId="5" applyFont="1" applyBorder="1" applyAlignment="1">
      <alignment horizontal="center" vertical="top" wrapText="1"/>
    </xf>
    <xf numFmtId="0" fontId="21" fillId="0" borderId="11" xfId="5" applyFont="1" applyBorder="1" applyAlignment="1">
      <alignment horizontal="center" vertical="top" wrapText="1"/>
    </xf>
    <xf numFmtId="0" fontId="21" fillId="0" borderId="6" xfId="5" applyFont="1" applyBorder="1" applyAlignment="1">
      <alignment horizontal="center" vertical="top" wrapText="1"/>
    </xf>
    <xf numFmtId="0" fontId="21" fillId="0" borderId="7" xfId="5" applyFont="1" applyBorder="1" applyAlignment="1">
      <alignment horizontal="center" vertical="top" wrapText="1"/>
    </xf>
    <xf numFmtId="0" fontId="21" fillId="0" borderId="3" xfId="5" applyFont="1" applyBorder="1" applyAlignment="1">
      <alignment horizontal="center" vertical="top" wrapText="1"/>
    </xf>
    <xf numFmtId="0" fontId="15" fillId="0" borderId="0" xfId="3" applyFont="1" applyFill="1" applyAlignment="1">
      <alignment horizontal="center" vertical="top" wrapText="1"/>
    </xf>
    <xf numFmtId="0" fontId="15" fillId="0" borderId="0" xfId="3" applyFont="1" applyFill="1" applyAlignment="1">
      <alignment horizontal="center" vertical="top"/>
    </xf>
    <xf numFmtId="0" fontId="15" fillId="0" borderId="0" xfId="3" applyFont="1" applyFill="1" applyAlignment="1">
      <alignment horizontal="center" wrapText="1"/>
    </xf>
    <xf numFmtId="0" fontId="20" fillId="0" borderId="0" xfId="3" applyFont="1" applyFill="1" applyAlignment="1">
      <alignment horizontal="center"/>
    </xf>
    <xf numFmtId="0" fontId="20" fillId="0" borderId="1" xfId="5" applyFont="1" applyBorder="1" applyAlignment="1">
      <alignment horizontal="center"/>
    </xf>
    <xf numFmtId="0" fontId="20" fillId="0" borderId="9" xfId="5" applyFont="1" applyBorder="1" applyAlignment="1">
      <alignment horizontal="center"/>
    </xf>
    <xf numFmtId="0" fontId="20" fillId="0" borderId="14" xfId="5" applyFont="1" applyBorder="1" applyAlignment="1">
      <alignment horizontal="center"/>
    </xf>
    <xf numFmtId="0" fontId="20" fillId="0" borderId="2" xfId="5" applyFont="1" applyBorder="1" applyAlignment="1">
      <alignment horizontal="center"/>
    </xf>
    <xf numFmtId="3" fontId="21" fillId="0" borderId="1" xfId="5" applyNumberFormat="1" applyFont="1" applyBorder="1" applyAlignment="1">
      <alignment horizontal="left" vertical="top" wrapText="1"/>
    </xf>
    <xf numFmtId="0" fontId="21" fillId="0" borderId="13" xfId="5" applyNumberFormat="1" applyFont="1" applyBorder="1" applyAlignment="1">
      <alignment horizontal="left" vertical="top"/>
    </xf>
    <xf numFmtId="0" fontId="21" fillId="0" borderId="11" xfId="5" applyNumberFormat="1" applyFont="1" applyBorder="1" applyAlignment="1">
      <alignment horizontal="left" vertical="top"/>
    </xf>
    <xf numFmtId="0" fontId="21" fillId="0" borderId="5" xfId="5" applyNumberFormat="1" applyFont="1" applyBorder="1" applyAlignment="1">
      <alignment horizontal="left" vertical="top"/>
    </xf>
    <xf numFmtId="0" fontId="21" fillId="0" borderId="10" xfId="5" applyNumberFormat="1" applyFont="1" applyBorder="1" applyAlignment="1">
      <alignment horizontal="left" vertical="top"/>
    </xf>
    <xf numFmtId="0" fontId="21" fillId="0" borderId="6" xfId="5" applyNumberFormat="1" applyFont="1" applyBorder="1" applyAlignment="1">
      <alignment horizontal="left" vertical="top"/>
    </xf>
    <xf numFmtId="0" fontId="21" fillId="0" borderId="3" xfId="5" applyNumberFormat="1" applyFont="1" applyBorder="1" applyAlignment="1">
      <alignment horizontal="left" vertical="top"/>
    </xf>
    <xf numFmtId="0" fontId="21" fillId="2" borderId="13" xfId="5" applyFont="1" applyFill="1" applyBorder="1" applyAlignment="1">
      <alignment horizontal="left" vertical="top" wrapText="1"/>
    </xf>
    <xf numFmtId="0" fontId="21" fillId="2" borderId="4" xfId="5" applyFont="1" applyFill="1" applyBorder="1" applyAlignment="1">
      <alignment horizontal="left" vertical="top" wrapText="1"/>
    </xf>
    <xf numFmtId="0" fontId="21" fillId="2" borderId="11" xfId="5" applyFont="1" applyFill="1" applyBorder="1" applyAlignment="1">
      <alignment horizontal="left" vertical="top" wrapText="1"/>
    </xf>
    <xf numFmtId="0" fontId="21" fillId="2" borderId="5" xfId="5" applyFont="1" applyFill="1" applyBorder="1" applyAlignment="1">
      <alignment horizontal="left" vertical="top" wrapText="1"/>
    </xf>
    <xf numFmtId="0" fontId="21" fillId="2" borderId="0" xfId="5" applyFont="1" applyFill="1" applyBorder="1" applyAlignment="1">
      <alignment horizontal="left" vertical="top" wrapText="1"/>
    </xf>
    <xf numFmtId="0" fontId="21" fillId="2" borderId="10" xfId="5" applyFont="1" applyFill="1" applyBorder="1" applyAlignment="1">
      <alignment horizontal="left" vertical="top" wrapText="1"/>
    </xf>
    <xf numFmtId="0" fontId="21" fillId="2" borderId="6" xfId="5" applyFont="1" applyFill="1" applyBorder="1" applyAlignment="1">
      <alignment horizontal="left" vertical="top" wrapText="1"/>
    </xf>
    <xf numFmtId="0" fontId="21" fillId="2" borderId="7" xfId="5" applyFont="1" applyFill="1" applyBorder="1" applyAlignment="1">
      <alignment horizontal="left" vertical="top" wrapText="1"/>
    </xf>
    <xf numFmtId="0" fontId="21" fillId="2" borderId="3" xfId="5" applyFont="1" applyFill="1" applyBorder="1" applyAlignment="1">
      <alignment horizontal="left" vertical="top" wrapText="1"/>
    </xf>
    <xf numFmtId="0" fontId="20" fillId="0" borderId="13" xfId="5" applyFont="1" applyBorder="1" applyAlignment="1">
      <alignment horizontal="center" vertical="top" wrapText="1"/>
    </xf>
    <xf numFmtId="0" fontId="20" fillId="0" borderId="4" xfId="5" applyFont="1" applyBorder="1" applyAlignment="1">
      <alignment horizontal="center" vertical="top" wrapText="1"/>
    </xf>
    <xf numFmtId="0" fontId="20" fillId="0" borderId="11" xfId="5" applyFont="1" applyBorder="1" applyAlignment="1">
      <alignment horizontal="center" vertical="top" wrapText="1"/>
    </xf>
    <xf numFmtId="0" fontId="20" fillId="0" borderId="5" xfId="5" applyFont="1" applyBorder="1" applyAlignment="1">
      <alignment horizontal="center" vertical="top" wrapText="1"/>
    </xf>
    <xf numFmtId="0" fontId="20" fillId="0" borderId="0" xfId="5" applyFont="1" applyBorder="1" applyAlignment="1">
      <alignment horizontal="center" vertical="top" wrapText="1"/>
    </xf>
    <xf numFmtId="0" fontId="20" fillId="0" borderId="10" xfId="5" applyFont="1" applyBorder="1" applyAlignment="1">
      <alignment horizontal="center" vertical="top" wrapText="1"/>
    </xf>
    <xf numFmtId="0" fontId="20" fillId="0" borderId="6" xfId="5" applyFont="1" applyBorder="1" applyAlignment="1">
      <alignment horizontal="center" vertical="top" wrapText="1"/>
    </xf>
    <xf numFmtId="0" fontId="20" fillId="0" borderId="7" xfId="5" applyFont="1" applyBorder="1" applyAlignment="1">
      <alignment horizontal="center" vertical="top" wrapText="1"/>
    </xf>
    <xf numFmtId="0" fontId="20" fillId="0" borderId="3" xfId="5" applyFont="1" applyBorder="1" applyAlignment="1">
      <alignment horizontal="center" vertical="top" wrapText="1"/>
    </xf>
    <xf numFmtId="0" fontId="20" fillId="0" borderId="13" xfId="5" applyFont="1" applyBorder="1" applyAlignment="1">
      <alignment horizontal="center" vertical="top"/>
    </xf>
    <xf numFmtId="0" fontId="20" fillId="0" borderId="4" xfId="5" applyFont="1" applyBorder="1" applyAlignment="1">
      <alignment horizontal="center" vertical="top"/>
    </xf>
    <xf numFmtId="0" fontId="20" fillId="0" borderId="11" xfId="5" applyFont="1" applyBorder="1" applyAlignment="1">
      <alignment horizontal="center" vertical="top"/>
    </xf>
    <xf numFmtId="0" fontId="20" fillId="0" borderId="5" xfId="5" applyFont="1" applyBorder="1" applyAlignment="1">
      <alignment horizontal="center" vertical="top"/>
    </xf>
    <xf numFmtId="0" fontId="20" fillId="0" borderId="0" xfId="5" applyFont="1" applyBorder="1" applyAlignment="1">
      <alignment horizontal="center" vertical="top"/>
    </xf>
    <xf numFmtId="0" fontId="20" fillId="0" borderId="10" xfId="5" applyFont="1" applyBorder="1" applyAlignment="1">
      <alignment horizontal="center" vertical="top"/>
    </xf>
    <xf numFmtId="0" fontId="20" fillId="0" borderId="6" xfId="5" applyFont="1" applyBorder="1" applyAlignment="1">
      <alignment horizontal="center" vertical="top"/>
    </xf>
    <xf numFmtId="0" fontId="20" fillId="0" borderId="7" xfId="5" applyFont="1" applyBorder="1" applyAlignment="1">
      <alignment horizontal="center" vertical="top"/>
    </xf>
    <xf numFmtId="0" fontId="20" fillId="0" borderId="3" xfId="5" applyFont="1" applyBorder="1" applyAlignment="1">
      <alignment horizontal="center" vertical="top"/>
    </xf>
    <xf numFmtId="3" fontId="20" fillId="0" borderId="1" xfId="5" applyNumberFormat="1" applyFont="1" applyBorder="1" applyAlignment="1">
      <alignment horizontal="center"/>
    </xf>
    <xf numFmtId="3" fontId="20" fillId="0" borderId="1" xfId="7" applyNumberFormat="1" applyFont="1" applyBorder="1" applyAlignment="1">
      <alignment horizontal="center"/>
    </xf>
    <xf numFmtId="3" fontId="20" fillId="0" borderId="1" xfId="7" applyNumberFormat="1" applyFont="1" applyFill="1" applyBorder="1" applyAlignment="1">
      <alignment horizontal="center"/>
    </xf>
    <xf numFmtId="3" fontId="20" fillId="0" borderId="1" xfId="5" applyNumberFormat="1" applyFont="1" applyFill="1" applyBorder="1" applyAlignment="1">
      <alignment horizontal="center"/>
    </xf>
    <xf numFmtId="0" fontId="21" fillId="0" borderId="13" xfId="5" applyFont="1" applyBorder="1" applyAlignment="1">
      <alignment horizontal="left" vertical="top"/>
    </xf>
    <xf numFmtId="0" fontId="21" fillId="0" borderId="11" xfId="5" applyFont="1" applyBorder="1" applyAlignment="1">
      <alignment horizontal="left" vertical="top"/>
    </xf>
    <xf numFmtId="0" fontId="21" fillId="0" borderId="5" xfId="5" applyFont="1" applyBorder="1" applyAlignment="1">
      <alignment horizontal="left" vertical="top"/>
    </xf>
    <xf numFmtId="0" fontId="21" fillId="0" borderId="10" xfId="5" applyFont="1" applyBorder="1" applyAlignment="1">
      <alignment horizontal="left" vertical="top"/>
    </xf>
    <xf numFmtId="0" fontId="21" fillId="0" borderId="6" xfId="5" applyFont="1" applyBorder="1" applyAlignment="1">
      <alignment horizontal="left" vertical="top"/>
    </xf>
    <xf numFmtId="0" fontId="21" fillId="0" borderId="3" xfId="5" applyFont="1" applyBorder="1" applyAlignment="1">
      <alignment horizontal="left" vertical="top"/>
    </xf>
    <xf numFmtId="0" fontId="21" fillId="2" borderId="4" xfId="5" applyFont="1" applyFill="1" applyBorder="1" applyAlignment="1">
      <alignment horizontal="left" vertical="top"/>
    </xf>
    <xf numFmtId="0" fontId="21" fillId="2" borderId="11" xfId="5" applyFont="1" applyFill="1" applyBorder="1" applyAlignment="1">
      <alignment horizontal="left" vertical="top"/>
    </xf>
    <xf numFmtId="0" fontId="21" fillId="2" borderId="5" xfId="5" applyFont="1" applyFill="1" applyBorder="1" applyAlignment="1">
      <alignment horizontal="left" vertical="top"/>
    </xf>
    <xf numFmtId="0" fontId="21" fillId="2" borderId="0" xfId="5" applyFont="1" applyFill="1" applyBorder="1" applyAlignment="1">
      <alignment horizontal="left" vertical="top"/>
    </xf>
    <xf numFmtId="0" fontId="21" fillId="2" borderId="10" xfId="5" applyFont="1" applyFill="1" applyBorder="1" applyAlignment="1">
      <alignment horizontal="left" vertical="top"/>
    </xf>
    <xf numFmtId="0" fontId="21" fillId="2" borderId="6" xfId="5" applyFont="1" applyFill="1" applyBorder="1" applyAlignment="1">
      <alignment horizontal="left" vertical="top"/>
    </xf>
    <xf numFmtId="0" fontId="21" fillId="2" borderId="7" xfId="5" applyFont="1" applyFill="1" applyBorder="1" applyAlignment="1">
      <alignment horizontal="left" vertical="top"/>
    </xf>
    <xf numFmtId="0" fontId="21" fillId="2" borderId="3" xfId="5" applyFont="1" applyFill="1" applyBorder="1" applyAlignment="1">
      <alignment horizontal="left" vertical="top"/>
    </xf>
    <xf numFmtId="0" fontId="21" fillId="0" borderId="13" xfId="5" applyFont="1" applyBorder="1" applyAlignment="1">
      <alignment horizontal="left" vertical="top" wrapText="1"/>
    </xf>
    <xf numFmtId="0" fontId="21" fillId="0" borderId="4" xfId="5" applyFont="1" applyBorder="1" applyAlignment="1">
      <alignment horizontal="left" vertical="top" wrapText="1"/>
    </xf>
    <xf numFmtId="0" fontId="21" fillId="0" borderId="11" xfId="5" applyFont="1" applyBorder="1" applyAlignment="1">
      <alignment horizontal="left" vertical="top" wrapText="1"/>
    </xf>
    <xf numFmtId="0" fontId="21" fillId="0" borderId="5" xfId="5" applyFont="1" applyBorder="1" applyAlignment="1">
      <alignment horizontal="left" vertical="top" wrapText="1"/>
    </xf>
    <xf numFmtId="0" fontId="21" fillId="0" borderId="0" xfId="5" applyFont="1" applyBorder="1" applyAlignment="1">
      <alignment horizontal="left" vertical="top" wrapText="1"/>
    </xf>
    <xf numFmtId="0" fontId="21" fillId="0" borderId="10" xfId="5" applyFont="1" applyBorder="1" applyAlignment="1">
      <alignment horizontal="left" vertical="top" wrapText="1"/>
    </xf>
    <xf numFmtId="0" fontId="21" fillId="0" borderId="6" xfId="5" applyFont="1" applyBorder="1" applyAlignment="1">
      <alignment horizontal="left" vertical="top" wrapText="1"/>
    </xf>
    <xf numFmtId="0" fontId="21" fillId="0" borderId="7" xfId="5" applyFont="1" applyBorder="1" applyAlignment="1">
      <alignment horizontal="left" vertical="top" wrapText="1"/>
    </xf>
    <xf numFmtId="0" fontId="21" fillId="0" borderId="3" xfId="5" applyFont="1" applyBorder="1" applyAlignment="1">
      <alignment horizontal="left" vertical="top" wrapText="1"/>
    </xf>
    <xf numFmtId="3" fontId="15" fillId="0" borderId="9" xfId="7" applyNumberFormat="1" applyFont="1" applyBorder="1" applyAlignment="1">
      <alignment horizontal="center"/>
    </xf>
    <xf numFmtId="3" fontId="15" fillId="0" borderId="14" xfId="7" applyNumberFormat="1" applyFont="1" applyBorder="1" applyAlignment="1">
      <alignment horizontal="center"/>
    </xf>
    <xf numFmtId="3" fontId="15" fillId="0" borderId="2" xfId="7" applyNumberFormat="1" applyFont="1" applyBorder="1" applyAlignment="1">
      <alignment horizontal="center"/>
    </xf>
    <xf numFmtId="0" fontId="22" fillId="0" borderId="1" xfId="5" applyFont="1" applyBorder="1" applyAlignment="1">
      <alignment horizontal="center"/>
    </xf>
    <xf numFmtId="0" fontId="22" fillId="0" borderId="9" xfId="5" applyFont="1" applyBorder="1" applyAlignment="1">
      <alignment horizontal="center"/>
    </xf>
    <xf numFmtId="0" fontId="22" fillId="0" borderId="14" xfId="5" applyFont="1" applyBorder="1" applyAlignment="1">
      <alignment horizontal="center"/>
    </xf>
    <xf numFmtId="43" fontId="15" fillId="0" borderId="1" xfId="7" applyFont="1" applyBorder="1" applyAlignment="1">
      <alignment horizontal="center"/>
    </xf>
    <xf numFmtId="3" fontId="20" fillId="0" borderId="9" xfId="7" applyNumberFormat="1" applyFont="1" applyFill="1" applyBorder="1" applyAlignment="1">
      <alignment horizontal="center"/>
    </xf>
    <xf numFmtId="3" fontId="20" fillId="0" borderId="14" xfId="7" applyNumberFormat="1" applyFont="1" applyFill="1" applyBorder="1" applyAlignment="1">
      <alignment horizontal="center"/>
    </xf>
    <xf numFmtId="3" fontId="20" fillId="0" borderId="2" xfId="7" applyNumberFormat="1" applyFont="1" applyFill="1" applyBorder="1" applyAlignment="1">
      <alignment horizontal="center"/>
    </xf>
    <xf numFmtId="3" fontId="22" fillId="0" borderId="1" xfId="5" applyNumberFormat="1" applyFont="1" applyBorder="1" applyAlignment="1">
      <alignment horizontal="left" vertical="top"/>
    </xf>
    <xf numFmtId="3" fontId="20" fillId="0" borderId="1" xfId="4" applyNumberFormat="1" applyFont="1" applyFill="1" applyBorder="1" applyAlignment="1">
      <alignment horizontal="center"/>
    </xf>
    <xf numFmtId="3" fontId="20" fillId="0" borderId="9" xfId="3" applyNumberFormat="1" applyFont="1" applyBorder="1" applyAlignment="1">
      <alignment horizontal="center"/>
    </xf>
    <xf numFmtId="3" fontId="20" fillId="0" borderId="14" xfId="3" applyNumberFormat="1" applyFont="1" applyBorder="1" applyAlignment="1">
      <alignment horizontal="center"/>
    </xf>
    <xf numFmtId="3" fontId="20" fillId="0" borderId="2" xfId="3" applyNumberFormat="1" applyFont="1" applyBorder="1" applyAlignment="1">
      <alignment horizontal="center"/>
    </xf>
    <xf numFmtId="0" fontId="21" fillId="0" borderId="13" xfId="3" applyFont="1" applyBorder="1" applyAlignment="1">
      <alignment horizontal="left" vertical="top"/>
    </xf>
    <xf numFmtId="0" fontId="21" fillId="0" borderId="11" xfId="3" applyFont="1" applyBorder="1" applyAlignment="1">
      <alignment horizontal="left" vertical="top"/>
    </xf>
    <xf numFmtId="0" fontId="21" fillId="0" borderId="5" xfId="3" applyFont="1" applyBorder="1" applyAlignment="1">
      <alignment horizontal="left" vertical="top"/>
    </xf>
    <xf numFmtId="0" fontId="21" fillId="0" borderId="10" xfId="3" applyFont="1" applyBorder="1" applyAlignment="1">
      <alignment horizontal="left" vertical="top"/>
    </xf>
    <xf numFmtId="0" fontId="21" fillId="0" borderId="6" xfId="3" applyFont="1" applyBorder="1" applyAlignment="1">
      <alignment horizontal="left" vertical="top"/>
    </xf>
    <xf numFmtId="0" fontId="21" fillId="0" borderId="3" xfId="3" applyFont="1" applyBorder="1" applyAlignment="1">
      <alignment horizontal="left" vertical="top"/>
    </xf>
    <xf numFmtId="0" fontId="21" fillId="0" borderId="13" xfId="3" applyFont="1" applyBorder="1" applyAlignment="1">
      <alignment horizontal="left" vertical="top" wrapText="1"/>
    </xf>
    <xf numFmtId="0" fontId="21" fillId="0" borderId="4" xfId="3" applyFont="1" applyBorder="1" applyAlignment="1">
      <alignment horizontal="left" vertical="top" wrapText="1"/>
    </xf>
    <xf numFmtId="0" fontId="21" fillId="0" borderId="11" xfId="3" applyFont="1" applyBorder="1" applyAlignment="1">
      <alignment horizontal="left" vertical="top" wrapText="1"/>
    </xf>
    <xf numFmtId="0" fontId="21" fillId="0" borderId="5" xfId="3" applyFont="1" applyBorder="1" applyAlignment="1">
      <alignment horizontal="left" vertical="top" wrapText="1"/>
    </xf>
    <xf numFmtId="0" fontId="21" fillId="0" borderId="0" xfId="3" applyFont="1" applyBorder="1" applyAlignment="1">
      <alignment horizontal="left" vertical="top" wrapText="1"/>
    </xf>
    <xf numFmtId="0" fontId="21" fillId="0" borderId="10" xfId="3" applyFont="1" applyBorder="1" applyAlignment="1">
      <alignment horizontal="left" vertical="top" wrapText="1"/>
    </xf>
    <xf numFmtId="0" fontId="21" fillId="0" borderId="6" xfId="3" applyFont="1" applyBorder="1" applyAlignment="1">
      <alignment horizontal="left" vertical="top" wrapText="1"/>
    </xf>
    <xf numFmtId="0" fontId="21" fillId="0" borderId="7" xfId="3" applyFont="1" applyBorder="1" applyAlignment="1">
      <alignment horizontal="left" vertical="top" wrapText="1"/>
    </xf>
    <xf numFmtId="0" fontId="21" fillId="0" borderId="3" xfId="3" applyFont="1" applyBorder="1" applyAlignment="1">
      <alignment horizontal="left" vertical="top" wrapText="1"/>
    </xf>
    <xf numFmtId="0" fontId="20" fillId="0" borderId="13" xfId="3" applyFont="1" applyBorder="1" applyAlignment="1">
      <alignment horizontal="center" vertical="top" wrapText="1"/>
    </xf>
    <xf numFmtId="0" fontId="20" fillId="0" borderId="4" xfId="3" applyFont="1" applyBorder="1" applyAlignment="1">
      <alignment horizontal="center" vertical="top" wrapText="1"/>
    </xf>
    <xf numFmtId="0" fontId="20" fillId="0" borderId="11" xfId="3" applyFont="1" applyBorder="1" applyAlignment="1">
      <alignment horizontal="center" vertical="top" wrapText="1"/>
    </xf>
    <xf numFmtId="0" fontId="20" fillId="0" borderId="5" xfId="3" applyFont="1" applyBorder="1" applyAlignment="1">
      <alignment horizontal="center" vertical="top" wrapText="1"/>
    </xf>
    <xf numFmtId="0" fontId="20" fillId="0" borderId="0" xfId="3" applyFont="1" applyBorder="1" applyAlignment="1">
      <alignment horizontal="center" vertical="top" wrapText="1"/>
    </xf>
    <xf numFmtId="0" fontId="20" fillId="0" borderId="10" xfId="3" applyFont="1" applyBorder="1" applyAlignment="1">
      <alignment horizontal="center" vertical="top" wrapText="1"/>
    </xf>
    <xf numFmtId="0" fontId="20" fillId="0" borderId="6" xfId="3" applyFont="1" applyBorder="1" applyAlignment="1">
      <alignment horizontal="center" vertical="top" wrapText="1"/>
    </xf>
    <xf numFmtId="0" fontId="20" fillId="0" borderId="7" xfId="3" applyFont="1" applyBorder="1" applyAlignment="1">
      <alignment horizontal="center" vertical="top" wrapText="1"/>
    </xf>
    <xf numFmtId="0" fontId="20" fillId="0" borderId="3" xfId="3" applyFont="1" applyBorder="1" applyAlignment="1">
      <alignment horizontal="center" vertical="top" wrapText="1"/>
    </xf>
    <xf numFmtId="0" fontId="20" fillId="0" borderId="13" xfId="3" applyFont="1" applyBorder="1" applyAlignment="1">
      <alignment horizontal="center" vertical="top"/>
    </xf>
    <xf numFmtId="0" fontId="20" fillId="0" borderId="4" xfId="3" applyFont="1" applyBorder="1" applyAlignment="1">
      <alignment horizontal="center" vertical="top"/>
    </xf>
    <xf numFmtId="0" fontId="20" fillId="0" borderId="11" xfId="3" applyFont="1" applyBorder="1" applyAlignment="1">
      <alignment horizontal="center" vertical="top"/>
    </xf>
    <xf numFmtId="0" fontId="20" fillId="0" borderId="5" xfId="3" applyFont="1" applyBorder="1" applyAlignment="1">
      <alignment horizontal="center" vertical="top"/>
    </xf>
    <xf numFmtId="0" fontId="20" fillId="0" borderId="0" xfId="3" applyFont="1" applyBorder="1" applyAlignment="1">
      <alignment horizontal="center" vertical="top"/>
    </xf>
    <xf numFmtId="0" fontId="20" fillId="0" borderId="10" xfId="3" applyFont="1" applyBorder="1" applyAlignment="1">
      <alignment horizontal="center" vertical="top"/>
    </xf>
    <xf numFmtId="0" fontId="20" fillId="0" borderId="6" xfId="3" applyFont="1" applyBorder="1" applyAlignment="1">
      <alignment horizontal="center" vertical="top"/>
    </xf>
    <xf numFmtId="0" fontId="20" fillId="0" borderId="7" xfId="3" applyFont="1" applyBorder="1" applyAlignment="1">
      <alignment horizontal="center" vertical="top"/>
    </xf>
    <xf numFmtId="0" fontId="20" fillId="0" borderId="3" xfId="3" applyFont="1" applyBorder="1" applyAlignment="1">
      <alignment horizontal="center" vertical="top"/>
    </xf>
    <xf numFmtId="3" fontId="20" fillId="0" borderId="9" xfId="7" applyNumberFormat="1" applyFont="1" applyBorder="1" applyAlignment="1">
      <alignment horizontal="center" vertical="top"/>
    </xf>
    <xf numFmtId="3" fontId="20" fillId="0" borderId="14" xfId="7" applyNumberFormat="1" applyFont="1" applyBorder="1" applyAlignment="1">
      <alignment horizontal="center" vertical="top"/>
    </xf>
    <xf numFmtId="3" fontId="20" fillId="0" borderId="2" xfId="7" applyNumberFormat="1" applyFont="1" applyBorder="1" applyAlignment="1">
      <alignment horizontal="center" vertical="top"/>
    </xf>
  </cellXfs>
  <cellStyles count="8">
    <cellStyle name="Обычный" xfId="0" builtinId="0"/>
    <cellStyle name="Обычный 2" xfId="1"/>
    <cellStyle name="Обычный 3" xfId="3"/>
    <cellStyle name="Обычный 3 2" xfId="5"/>
    <cellStyle name="Обычный 4" xfId="6"/>
    <cellStyle name="Финансовый" xfId="2" builtinId="3"/>
    <cellStyle name="Финансовый 2" xfId="4"/>
    <cellStyle name="Финансовый 2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30"/>
  <sheetViews>
    <sheetView view="pageBreakPreview" zoomScale="90" zoomScaleSheetLayoutView="90" workbookViewId="0">
      <selection activeCell="C12" sqref="C12:C16"/>
    </sheetView>
  </sheetViews>
  <sheetFormatPr defaultRowHeight="12.75" x14ac:dyDescent="0.2"/>
  <cols>
    <col min="1" max="1" width="42.28515625" style="6" customWidth="1"/>
    <col min="2" max="2" width="15.85546875" style="6" customWidth="1"/>
    <col min="3" max="3" width="17.140625" style="6" customWidth="1"/>
    <col min="4" max="4" width="17.42578125" style="6" customWidth="1"/>
    <col min="5" max="5" width="18" style="6" customWidth="1"/>
    <col min="6" max="10" width="16.42578125" style="6" customWidth="1"/>
    <col min="11" max="16384" width="9.140625" style="6"/>
  </cols>
  <sheetData>
    <row r="1" spans="1:17" ht="60" customHeight="1" x14ac:dyDescent="0.2">
      <c r="A1" s="15"/>
      <c r="B1" s="15"/>
      <c r="C1" s="15"/>
      <c r="D1" s="15"/>
      <c r="E1" s="15"/>
      <c r="F1" s="15"/>
      <c r="G1" s="15"/>
      <c r="H1" s="171" t="s">
        <v>252</v>
      </c>
      <c r="I1" s="171"/>
      <c r="J1" s="171"/>
    </row>
    <row r="2" spans="1:17" ht="18.75" x14ac:dyDescent="0.3">
      <c r="A2" s="172" t="s">
        <v>66</v>
      </c>
      <c r="B2" s="172"/>
      <c r="C2" s="172"/>
      <c r="D2" s="172"/>
      <c r="E2" s="173"/>
      <c r="F2" s="173"/>
      <c r="G2" s="173"/>
      <c r="H2" s="173"/>
      <c r="I2" s="173"/>
      <c r="J2" s="173"/>
    </row>
    <row r="3" spans="1:17" s="25" customFormat="1" ht="43.5" customHeight="1" x14ac:dyDescent="0.3">
      <c r="A3" s="172" t="s">
        <v>293</v>
      </c>
      <c r="B3" s="172"/>
      <c r="C3" s="172"/>
      <c r="D3" s="172"/>
      <c r="E3" s="172"/>
      <c r="F3" s="172"/>
      <c r="G3" s="172"/>
      <c r="H3" s="172"/>
      <c r="I3" s="172"/>
      <c r="J3" s="172"/>
    </row>
    <row r="4" spans="1:17" s="27" customFormat="1" ht="15.75" customHeight="1" x14ac:dyDescent="0.2">
      <c r="A4" s="174"/>
      <c r="B4" s="174"/>
      <c r="C4" s="174"/>
      <c r="D4" s="174"/>
      <c r="E4" s="174"/>
      <c r="F4" s="174"/>
      <c r="G4" s="174"/>
      <c r="H4" s="174"/>
      <c r="I4" s="174"/>
      <c r="J4" s="174"/>
      <c r="K4" s="26"/>
      <c r="L4" s="26"/>
      <c r="M4" s="26"/>
      <c r="N4" s="26"/>
      <c r="O4" s="26"/>
      <c r="P4" s="26"/>
      <c r="Q4" s="26"/>
    </row>
    <row r="5" spans="1:17" ht="15" x14ac:dyDescent="0.25">
      <c r="A5" s="28"/>
      <c r="B5" s="28"/>
      <c r="C5" s="28"/>
      <c r="D5" s="28"/>
      <c r="E5" s="16"/>
      <c r="F5" s="16"/>
      <c r="G5" s="16"/>
      <c r="H5" s="16"/>
      <c r="I5" s="16"/>
      <c r="J5" s="16"/>
    </row>
    <row r="6" spans="1:17" ht="21" customHeight="1" x14ac:dyDescent="0.2">
      <c r="A6" s="29" t="s">
        <v>54</v>
      </c>
      <c r="B6" s="175" t="s">
        <v>253</v>
      </c>
      <c r="C6" s="176"/>
      <c r="D6" s="176"/>
      <c r="E6" s="176"/>
      <c r="F6" s="176"/>
      <c r="G6" s="176"/>
      <c r="H6" s="176"/>
      <c r="I6" s="176"/>
      <c r="J6" s="177"/>
    </row>
    <row r="7" spans="1:17" ht="18.75" customHeight="1" x14ac:dyDescent="0.2">
      <c r="A7" s="17"/>
      <c r="B7" s="181" t="s">
        <v>55</v>
      </c>
      <c r="C7" s="182"/>
      <c r="D7" s="182"/>
      <c r="E7" s="183"/>
      <c r="F7" s="141">
        <v>2017</v>
      </c>
      <c r="G7" s="141">
        <v>2018</v>
      </c>
      <c r="H7" s="141">
        <v>2019</v>
      </c>
      <c r="I7" s="141">
        <v>2020</v>
      </c>
      <c r="J7" s="141">
        <v>2021</v>
      </c>
    </row>
    <row r="8" spans="1:17" ht="68.25" customHeight="1" x14ac:dyDescent="0.2">
      <c r="A8" s="31" t="s">
        <v>155</v>
      </c>
      <c r="B8" s="178">
        <f>'Приложение 5 '!E13</f>
        <v>105261</v>
      </c>
      <c r="C8" s="179"/>
      <c r="D8" s="179"/>
      <c r="E8" s="180"/>
      <c r="F8" s="64">
        <f>'Приложение 5 '!G13</f>
        <v>487299.5</v>
      </c>
      <c r="G8" s="64">
        <f>'Приложение 5 '!H13</f>
        <v>16762.8</v>
      </c>
      <c r="H8" s="64">
        <f>'Приложение 5 '!I13</f>
        <v>1897.72</v>
      </c>
      <c r="I8" s="64">
        <f>'Приложение 5 '!J13</f>
        <v>1897.72</v>
      </c>
      <c r="J8" s="64">
        <f>'Приложение 5 '!K13</f>
        <v>1897.72</v>
      </c>
    </row>
    <row r="9" spans="1:17" ht="111.75" customHeight="1" x14ac:dyDescent="0.2">
      <c r="A9" s="65" t="s">
        <v>156</v>
      </c>
      <c r="B9" s="178">
        <f>'Приложение 5 '!E74</f>
        <v>2033075.8540000001</v>
      </c>
      <c r="C9" s="179"/>
      <c r="D9" s="179"/>
      <c r="E9" s="180"/>
      <c r="F9" s="18">
        <f>'Приложение 5 '!G74</f>
        <v>2347422.909</v>
      </c>
      <c r="G9" s="18">
        <f>'Приложение 5 '!H74</f>
        <v>2227967.1544499998</v>
      </c>
      <c r="H9" s="18">
        <f>'Приложение 5 '!I74</f>
        <v>2242971.1946724998</v>
      </c>
      <c r="I9" s="18">
        <f>'Приложение 5 '!J74</f>
        <v>2262143.664656125</v>
      </c>
      <c r="J9" s="18">
        <f>'Приложение 5 '!K74</f>
        <v>2282274.7581389314</v>
      </c>
    </row>
    <row r="10" spans="1:17" ht="15" customHeight="1" x14ac:dyDescent="0.2">
      <c r="A10" s="184" t="s">
        <v>56</v>
      </c>
      <c r="B10" s="187" t="s">
        <v>52</v>
      </c>
      <c r="C10" s="187" t="s">
        <v>57</v>
      </c>
      <c r="D10" s="187" t="s">
        <v>28</v>
      </c>
      <c r="E10" s="189" t="s">
        <v>24</v>
      </c>
      <c r="F10" s="189"/>
      <c r="G10" s="189"/>
      <c r="H10" s="189"/>
      <c r="I10" s="189"/>
      <c r="J10" s="189"/>
    </row>
    <row r="11" spans="1:17" ht="14.25" x14ac:dyDescent="0.2">
      <c r="A11" s="185"/>
      <c r="B11" s="188"/>
      <c r="C11" s="188"/>
      <c r="D11" s="188"/>
      <c r="E11" s="141">
        <v>2017</v>
      </c>
      <c r="F11" s="141">
        <v>2018</v>
      </c>
      <c r="G11" s="141">
        <v>2019</v>
      </c>
      <c r="H11" s="141">
        <v>2020</v>
      </c>
      <c r="I11" s="141">
        <v>2021</v>
      </c>
      <c r="J11" s="30" t="s">
        <v>27</v>
      </c>
    </row>
    <row r="12" spans="1:17" ht="30" x14ac:dyDescent="0.2">
      <c r="A12" s="185"/>
      <c r="B12" s="187" t="s">
        <v>89</v>
      </c>
      <c r="C12" s="187" t="s">
        <v>254</v>
      </c>
      <c r="D12" s="66" t="s">
        <v>58</v>
      </c>
      <c r="E12" s="18">
        <f>SUM(E13:E16)</f>
        <v>2834722.5</v>
      </c>
      <c r="F12" s="18">
        <f t="shared" ref="F12:I12" si="0">SUM(F13:F16)</f>
        <v>2244729.9544500001</v>
      </c>
      <c r="G12" s="18">
        <f t="shared" si="0"/>
        <v>2244868.9146724995</v>
      </c>
      <c r="H12" s="18">
        <f t="shared" si="0"/>
        <v>2264041.3846561247</v>
      </c>
      <c r="I12" s="18">
        <f t="shared" si="0"/>
        <v>2284172.4781389311</v>
      </c>
      <c r="J12" s="18">
        <f>SUM(J13:J16)</f>
        <v>11872535.231917556</v>
      </c>
      <c r="K12" s="15"/>
    </row>
    <row r="13" spans="1:17" ht="45" x14ac:dyDescent="0.2">
      <c r="A13" s="185"/>
      <c r="B13" s="190"/>
      <c r="C13" s="190"/>
      <c r="D13" s="29" t="s">
        <v>25</v>
      </c>
      <c r="E13" s="18">
        <f>'Приложение 5 '!G10</f>
        <v>0</v>
      </c>
      <c r="F13" s="18">
        <f>'Приложение 5 '!H10</f>
        <v>0</v>
      </c>
      <c r="G13" s="18">
        <f>'Приложение 5 '!I10</f>
        <v>0</v>
      </c>
      <c r="H13" s="18">
        <f>'Приложение 5 '!J10</f>
        <v>0</v>
      </c>
      <c r="I13" s="18">
        <f>'Приложение 5 '!K10</f>
        <v>0</v>
      </c>
      <c r="J13" s="18">
        <f>SUM(E13:I13)</f>
        <v>0</v>
      </c>
    </row>
    <row r="14" spans="1:17" ht="60" x14ac:dyDescent="0.2">
      <c r="A14" s="185"/>
      <c r="B14" s="190"/>
      <c r="C14" s="190"/>
      <c r="D14" s="29" t="s">
        <v>35</v>
      </c>
      <c r="E14" s="18">
        <f>'Приложение 5 '!G9</f>
        <v>1331407</v>
      </c>
      <c r="F14" s="18">
        <f>'Приложение 5 '!H9</f>
        <v>1179069</v>
      </c>
      <c r="G14" s="18">
        <f>'Приложение 5 '!I9</f>
        <v>1179069</v>
      </c>
      <c r="H14" s="18">
        <f>'Приложение 5 '!J9</f>
        <v>1179069</v>
      </c>
      <c r="I14" s="18">
        <f>'Приложение 5 '!K9</f>
        <v>1179069</v>
      </c>
      <c r="J14" s="18">
        <f t="shared" ref="J14:J15" si="1">SUM(E14:I14)</f>
        <v>6047683</v>
      </c>
    </row>
    <row r="15" spans="1:17" ht="30" x14ac:dyDescent="0.2">
      <c r="A15" s="185"/>
      <c r="B15" s="190"/>
      <c r="C15" s="190"/>
      <c r="D15" s="29" t="s">
        <v>53</v>
      </c>
      <c r="E15" s="18">
        <v>579590</v>
      </c>
      <c r="F15" s="18">
        <f>'Приложение 5 '!H11</f>
        <v>365189.90444999997</v>
      </c>
      <c r="G15" s="18">
        <f>'Приложение 5 '!I11</f>
        <v>383449.39967249997</v>
      </c>
      <c r="H15" s="18">
        <f>'Приложение 5 '!J11</f>
        <v>402621.86965612497</v>
      </c>
      <c r="I15" s="18">
        <f>'Приложение 5 '!K11</f>
        <v>422752.96313893126</v>
      </c>
      <c r="J15" s="18">
        <f t="shared" si="1"/>
        <v>2153604.1369175566</v>
      </c>
    </row>
    <row r="16" spans="1:17" ht="60" x14ac:dyDescent="0.2">
      <c r="A16" s="186"/>
      <c r="B16" s="188"/>
      <c r="C16" s="188"/>
      <c r="D16" s="29" t="s">
        <v>26</v>
      </c>
      <c r="E16" s="18">
        <f>'Приложение 5 '!G12</f>
        <v>923725.5</v>
      </c>
      <c r="F16" s="18">
        <f>'Приложение 5 '!H12</f>
        <v>700471.04999999993</v>
      </c>
      <c r="G16" s="18">
        <f>'Приложение 5 '!I12</f>
        <v>682350.5149999999</v>
      </c>
      <c r="H16" s="18">
        <f>'Приложение 5 '!J12</f>
        <v>682350.5149999999</v>
      </c>
      <c r="I16" s="18">
        <f>'Приложение 5 '!K12</f>
        <v>682350.5149999999</v>
      </c>
      <c r="J16" s="18">
        <f>SUM(E16:I16)</f>
        <v>3671248.0949999988</v>
      </c>
    </row>
    <row r="17" spans="1:10" ht="30" customHeight="1" x14ac:dyDescent="0.2">
      <c r="A17" s="191" t="s">
        <v>95</v>
      </c>
      <c r="B17" s="192"/>
      <c r="C17" s="192"/>
      <c r="D17" s="193"/>
      <c r="E17" s="30" t="s">
        <v>113</v>
      </c>
      <c r="F17" s="141">
        <v>2017</v>
      </c>
      <c r="G17" s="141">
        <v>2018</v>
      </c>
      <c r="H17" s="141">
        <v>2019</v>
      </c>
      <c r="I17" s="141">
        <v>2020</v>
      </c>
      <c r="J17" s="141">
        <v>2021</v>
      </c>
    </row>
    <row r="18" spans="1:10" ht="82.5" customHeight="1" x14ac:dyDescent="0.2">
      <c r="A18" s="168" t="s">
        <v>157</v>
      </c>
      <c r="B18" s="169"/>
      <c r="C18" s="169"/>
      <c r="D18" s="170"/>
      <c r="E18" s="85" t="s">
        <v>158</v>
      </c>
      <c r="F18" s="87">
        <v>100</v>
      </c>
      <c r="G18" s="87">
        <v>100</v>
      </c>
      <c r="H18" s="87">
        <v>100</v>
      </c>
      <c r="I18" s="87">
        <v>100</v>
      </c>
      <c r="J18" s="87">
        <v>100</v>
      </c>
    </row>
    <row r="19" spans="1:10" ht="82.5" customHeight="1" x14ac:dyDescent="0.2">
      <c r="A19" s="168" t="s">
        <v>159</v>
      </c>
      <c r="B19" s="169"/>
      <c r="C19" s="169"/>
      <c r="D19" s="170"/>
      <c r="E19" s="85" t="s">
        <v>158</v>
      </c>
      <c r="F19" s="87">
        <v>40</v>
      </c>
      <c r="G19" s="87">
        <v>45</v>
      </c>
      <c r="H19" s="87">
        <v>50</v>
      </c>
      <c r="I19" s="87">
        <v>100</v>
      </c>
      <c r="J19" s="87">
        <v>100</v>
      </c>
    </row>
    <row r="20" spans="1:10" ht="39.75" customHeight="1" x14ac:dyDescent="0.2">
      <c r="A20" s="168" t="s">
        <v>153</v>
      </c>
      <c r="B20" s="169"/>
      <c r="C20" s="169"/>
      <c r="D20" s="170"/>
      <c r="E20" s="85" t="s">
        <v>160</v>
      </c>
      <c r="F20" s="87">
        <v>4</v>
      </c>
      <c r="G20" s="87">
        <v>2</v>
      </c>
      <c r="H20" s="87">
        <v>1</v>
      </c>
      <c r="I20" s="87">
        <v>3</v>
      </c>
      <c r="J20" s="87">
        <v>7</v>
      </c>
    </row>
    <row r="21" spans="1:10" ht="42" customHeight="1" x14ac:dyDescent="0.2">
      <c r="A21" s="168" t="s">
        <v>126</v>
      </c>
      <c r="B21" s="169"/>
      <c r="C21" s="169"/>
      <c r="D21" s="170"/>
      <c r="E21" s="85" t="s">
        <v>158</v>
      </c>
      <c r="F21" s="138">
        <v>2.4</v>
      </c>
      <c r="G21" s="86">
        <v>2.4500000000000002</v>
      </c>
      <c r="H21" s="138">
        <v>2.5</v>
      </c>
      <c r="I21" s="138">
        <v>2.5</v>
      </c>
      <c r="J21" s="138">
        <v>2.5</v>
      </c>
    </row>
    <row r="22" spans="1:10" ht="70.5" customHeight="1" x14ac:dyDescent="0.2">
      <c r="A22" s="168" t="s">
        <v>131</v>
      </c>
      <c r="B22" s="169"/>
      <c r="C22" s="169"/>
      <c r="D22" s="170"/>
      <c r="E22" s="85" t="s">
        <v>158</v>
      </c>
      <c r="F22" s="87">
        <v>100</v>
      </c>
      <c r="G22" s="87">
        <v>100</v>
      </c>
      <c r="H22" s="87">
        <v>100</v>
      </c>
      <c r="I22" s="87">
        <v>100</v>
      </c>
      <c r="J22" s="87">
        <v>100</v>
      </c>
    </row>
    <row r="23" spans="1:10" ht="72" customHeight="1" x14ac:dyDescent="0.2">
      <c r="A23" s="168" t="s">
        <v>161</v>
      </c>
      <c r="B23" s="169"/>
      <c r="C23" s="169"/>
      <c r="D23" s="170"/>
      <c r="E23" s="88" t="s">
        <v>158</v>
      </c>
      <c r="F23" s="142">
        <v>100</v>
      </c>
      <c r="G23" s="142">
        <v>100</v>
      </c>
      <c r="H23" s="142">
        <v>100</v>
      </c>
      <c r="I23" s="142">
        <v>100</v>
      </c>
      <c r="J23" s="142">
        <v>100</v>
      </c>
    </row>
    <row r="24" spans="1:10" ht="81" customHeight="1" x14ac:dyDescent="0.2">
      <c r="A24" s="167" t="s">
        <v>154</v>
      </c>
      <c r="B24" s="167"/>
      <c r="C24" s="167"/>
      <c r="D24" s="167"/>
      <c r="E24" s="89" t="s">
        <v>158</v>
      </c>
      <c r="F24" s="143">
        <v>50</v>
      </c>
      <c r="G24" s="143">
        <v>50</v>
      </c>
      <c r="H24" s="143">
        <v>50</v>
      </c>
      <c r="I24" s="143">
        <v>50</v>
      </c>
      <c r="J24" s="143">
        <v>50</v>
      </c>
    </row>
    <row r="25" spans="1:10" ht="42" customHeight="1" x14ac:dyDescent="0.2">
      <c r="A25" s="167" t="s">
        <v>297</v>
      </c>
      <c r="B25" s="167"/>
      <c r="C25" s="167"/>
      <c r="D25" s="167"/>
      <c r="E25" s="89" t="s">
        <v>158</v>
      </c>
      <c r="F25" s="143">
        <v>85</v>
      </c>
      <c r="G25" s="143">
        <v>90</v>
      </c>
      <c r="H25" s="143">
        <v>90</v>
      </c>
      <c r="I25" s="143">
        <v>90</v>
      </c>
      <c r="J25" s="143">
        <v>90</v>
      </c>
    </row>
    <row r="26" spans="1:10" ht="57" customHeight="1" x14ac:dyDescent="0.2">
      <c r="A26" s="167" t="s">
        <v>132</v>
      </c>
      <c r="B26" s="167"/>
      <c r="C26" s="167"/>
      <c r="D26" s="167"/>
      <c r="E26" s="89" t="s">
        <v>158</v>
      </c>
      <c r="F26" s="144">
        <v>17</v>
      </c>
      <c r="G26" s="144">
        <v>18</v>
      </c>
      <c r="H26" s="144">
        <v>18</v>
      </c>
      <c r="I26" s="144">
        <v>18</v>
      </c>
      <c r="J26" s="144">
        <v>18</v>
      </c>
    </row>
    <row r="27" spans="1:10" ht="54" customHeight="1" x14ac:dyDescent="0.2">
      <c r="A27" s="167" t="s">
        <v>162</v>
      </c>
      <c r="B27" s="167"/>
      <c r="C27" s="167"/>
      <c r="D27" s="167"/>
      <c r="E27" s="89" t="s">
        <v>158</v>
      </c>
      <c r="F27" s="139">
        <v>109.5</v>
      </c>
      <c r="G27" s="139">
        <v>109.5</v>
      </c>
      <c r="H27" s="139">
        <v>109.5</v>
      </c>
      <c r="I27" s="139">
        <v>109.5</v>
      </c>
      <c r="J27" s="139">
        <v>109.5</v>
      </c>
    </row>
    <row r="28" spans="1:10" ht="85.5" customHeight="1" x14ac:dyDescent="0.2">
      <c r="A28" s="167" t="s">
        <v>163</v>
      </c>
      <c r="B28" s="167"/>
      <c r="C28" s="167"/>
      <c r="D28" s="167"/>
      <c r="E28" s="89" t="s">
        <v>158</v>
      </c>
      <c r="F28" s="143">
        <v>40</v>
      </c>
      <c r="G28" s="143">
        <v>20</v>
      </c>
      <c r="H28" s="143">
        <v>40</v>
      </c>
      <c r="I28" s="143">
        <v>40</v>
      </c>
      <c r="J28" s="143">
        <v>20</v>
      </c>
    </row>
    <row r="29" spans="1:10" ht="39" customHeight="1" x14ac:dyDescent="0.2">
      <c r="A29" s="167" t="s">
        <v>164</v>
      </c>
      <c r="B29" s="167"/>
      <c r="C29" s="167"/>
      <c r="D29" s="167"/>
      <c r="E29" s="89" t="s">
        <v>158</v>
      </c>
      <c r="F29" s="143">
        <v>100</v>
      </c>
      <c r="G29" s="143">
        <v>100</v>
      </c>
      <c r="H29" s="143">
        <v>100</v>
      </c>
      <c r="I29" s="143">
        <v>100</v>
      </c>
      <c r="J29" s="143">
        <v>100</v>
      </c>
    </row>
    <row r="30" spans="1:10" ht="99.75" customHeight="1" x14ac:dyDescent="0.2">
      <c r="A30" s="167" t="s">
        <v>165</v>
      </c>
      <c r="B30" s="167"/>
      <c r="C30" s="167"/>
      <c r="D30" s="167"/>
      <c r="E30" s="89" t="s">
        <v>158</v>
      </c>
      <c r="F30" s="143">
        <v>100</v>
      </c>
      <c r="G30" s="143">
        <v>100</v>
      </c>
      <c r="H30" s="143">
        <v>100</v>
      </c>
      <c r="I30" s="143">
        <v>100</v>
      </c>
      <c r="J30" s="143">
        <v>100</v>
      </c>
    </row>
  </sheetData>
  <mergeCells count="29">
    <mergeCell ref="B9:E9"/>
    <mergeCell ref="B8:E8"/>
    <mergeCell ref="A21:D21"/>
    <mergeCell ref="B7:E7"/>
    <mergeCell ref="A10:A16"/>
    <mergeCell ref="B10:B11"/>
    <mergeCell ref="C10:C11"/>
    <mergeCell ref="D10:D11"/>
    <mergeCell ref="E10:J10"/>
    <mergeCell ref="B12:B16"/>
    <mergeCell ref="C12:C16"/>
    <mergeCell ref="A17:D17"/>
    <mergeCell ref="H1:J1"/>
    <mergeCell ref="A2:J2"/>
    <mergeCell ref="A3:J3"/>
    <mergeCell ref="A4:J4"/>
    <mergeCell ref="B6:J6"/>
    <mergeCell ref="A24:D24"/>
    <mergeCell ref="A25:D25"/>
    <mergeCell ref="A30:D30"/>
    <mergeCell ref="A18:D18"/>
    <mergeCell ref="A19:D19"/>
    <mergeCell ref="A20:D20"/>
    <mergeCell ref="A22:D22"/>
    <mergeCell ref="A23:D23"/>
    <mergeCell ref="A27:D27"/>
    <mergeCell ref="A26:D26"/>
    <mergeCell ref="A28:D28"/>
    <mergeCell ref="A29:D29"/>
  </mergeCells>
  <pageMargins left="0.6692913385826772" right="0.62992125984251968" top="0.6692913385826772" bottom="0.31496062992125984" header="0.23622047244094491" footer="0.19685039370078741"/>
  <pageSetup paperSize="9" scale="70" fitToHeight="2" orientation="landscape" r:id="rId1"/>
  <headerFooter alignWithMargins="0">
    <oddFooter>&amp;R&amp;P</oddFooter>
  </headerFooter>
  <rowBreaks count="1" manualBreakCount="1">
    <brk id="1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"/>
  <sheetViews>
    <sheetView view="pageBreakPreview" topLeftCell="A16" zoomScale="90" zoomScaleNormal="75" zoomScaleSheetLayoutView="90" workbookViewId="0">
      <selection activeCell="G19" sqref="G19"/>
    </sheetView>
  </sheetViews>
  <sheetFormatPr defaultRowHeight="12.75" x14ac:dyDescent="0.2"/>
  <cols>
    <col min="1" max="1" width="6.140625" bestFit="1" customWidth="1"/>
    <col min="2" max="2" width="17.5703125" customWidth="1"/>
    <col min="3" max="3" width="13" customWidth="1"/>
    <col min="4" max="4" width="12.28515625" customWidth="1"/>
    <col min="5" max="5" width="13.85546875" customWidth="1"/>
    <col min="6" max="6" width="14.42578125" customWidth="1"/>
    <col min="7" max="7" width="29.5703125" customWidth="1"/>
    <col min="8" max="8" width="9" style="13" customWidth="1"/>
    <col min="9" max="9" width="19.42578125" customWidth="1"/>
    <col min="10" max="10" width="12.5703125" style="13" customWidth="1"/>
    <col min="11" max="14" width="12.5703125" customWidth="1"/>
  </cols>
  <sheetData>
    <row r="1" spans="1:14" ht="62.25" customHeight="1" x14ac:dyDescent="0.2">
      <c r="L1" s="194" t="s">
        <v>255</v>
      </c>
      <c r="M1" s="194"/>
      <c r="N1" s="194"/>
    </row>
    <row r="2" spans="1:14" s="2" customFormat="1" ht="25.5" customHeight="1" x14ac:dyDescent="0.2">
      <c r="A2" s="195" t="s">
        <v>166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</row>
    <row r="3" spans="1:14" s="2" customFormat="1" ht="29.25" customHeight="1" x14ac:dyDescent="0.2">
      <c r="A3" s="195" t="s">
        <v>256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</row>
    <row r="4" spans="1:14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 ht="34.5" customHeight="1" x14ac:dyDescent="0.2">
      <c r="A5" s="197" t="s">
        <v>29</v>
      </c>
      <c r="B5" s="197" t="s">
        <v>33</v>
      </c>
      <c r="C5" s="197" t="s">
        <v>62</v>
      </c>
      <c r="D5" s="197"/>
      <c r="E5" s="197"/>
      <c r="F5" s="197"/>
      <c r="G5" s="197" t="s">
        <v>59</v>
      </c>
      <c r="H5" s="197" t="s">
        <v>34</v>
      </c>
      <c r="I5" s="197" t="s">
        <v>60</v>
      </c>
      <c r="J5" s="197" t="s">
        <v>30</v>
      </c>
      <c r="K5" s="197"/>
      <c r="L5" s="197"/>
      <c r="M5" s="197"/>
      <c r="N5" s="197"/>
    </row>
    <row r="6" spans="1:14" ht="61.5" customHeight="1" x14ac:dyDescent="0.2">
      <c r="A6" s="197"/>
      <c r="B6" s="197"/>
      <c r="C6" s="84" t="s">
        <v>65</v>
      </c>
      <c r="D6" s="24" t="s">
        <v>111</v>
      </c>
      <c r="E6" s="24" t="s">
        <v>112</v>
      </c>
      <c r="F6" s="24" t="s">
        <v>53</v>
      </c>
      <c r="G6" s="197"/>
      <c r="H6" s="197"/>
      <c r="I6" s="197"/>
      <c r="J6" s="84">
        <v>2017</v>
      </c>
      <c r="K6" s="84">
        <v>2018</v>
      </c>
      <c r="L6" s="84">
        <v>2019</v>
      </c>
      <c r="M6" s="84">
        <v>2020</v>
      </c>
      <c r="N6" s="84">
        <v>2021</v>
      </c>
    </row>
    <row r="7" spans="1:14" ht="15" x14ac:dyDescent="0.2">
      <c r="A7" s="84">
        <v>1</v>
      </c>
      <c r="B7" s="84">
        <v>2</v>
      </c>
      <c r="C7" s="84">
        <v>3</v>
      </c>
      <c r="D7" s="84">
        <v>4</v>
      </c>
      <c r="E7" s="84">
        <v>5</v>
      </c>
      <c r="F7" s="84">
        <v>6</v>
      </c>
      <c r="G7" s="84">
        <v>7</v>
      </c>
      <c r="H7" s="84">
        <v>8</v>
      </c>
      <c r="I7" s="84">
        <v>9</v>
      </c>
      <c r="J7" s="84">
        <v>10</v>
      </c>
      <c r="K7" s="84">
        <v>11</v>
      </c>
      <c r="L7" s="84">
        <v>12</v>
      </c>
      <c r="M7" s="84">
        <v>13</v>
      </c>
      <c r="N7" s="84">
        <v>14</v>
      </c>
    </row>
    <row r="8" spans="1:14" ht="15" x14ac:dyDescent="0.2">
      <c r="A8" s="196" t="s">
        <v>61</v>
      </c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</row>
    <row r="9" spans="1:14" ht="159.75" customHeight="1" x14ac:dyDescent="0.2">
      <c r="A9" s="92">
        <v>1</v>
      </c>
      <c r="B9" s="92" t="s">
        <v>130</v>
      </c>
      <c r="C9" s="93">
        <f>'Приложение 5 '!F17</f>
        <v>277965.4599999999</v>
      </c>
      <c r="D9" s="93">
        <f>'Приложение 5 '!F14</f>
        <v>0</v>
      </c>
      <c r="E9" s="93">
        <f>'Приложение 5 '!E15</f>
        <v>0</v>
      </c>
      <c r="F9" s="94">
        <f>'Приложение 5 '!F16</f>
        <v>231790</v>
      </c>
      <c r="G9" s="101" t="s">
        <v>168</v>
      </c>
      <c r="H9" s="102" t="s">
        <v>158</v>
      </c>
      <c r="I9" s="147">
        <v>100</v>
      </c>
      <c r="J9" s="147">
        <v>100</v>
      </c>
      <c r="K9" s="147">
        <v>100</v>
      </c>
      <c r="L9" s="147">
        <v>100</v>
      </c>
      <c r="M9" s="147">
        <v>100</v>
      </c>
      <c r="N9" s="148">
        <v>100</v>
      </c>
    </row>
    <row r="10" spans="1:14" ht="195.75" customHeight="1" x14ac:dyDescent="0.2">
      <c r="A10" s="95"/>
      <c r="B10" s="95"/>
      <c r="C10" s="96"/>
      <c r="D10" s="96"/>
      <c r="E10" s="96"/>
      <c r="F10" s="97"/>
      <c r="G10" s="91" t="s">
        <v>169</v>
      </c>
      <c r="H10" s="90" t="s">
        <v>158</v>
      </c>
      <c r="I10" s="149">
        <v>40</v>
      </c>
      <c r="J10" s="149">
        <v>40</v>
      </c>
      <c r="K10" s="149">
        <v>45</v>
      </c>
      <c r="L10" s="149">
        <v>50</v>
      </c>
      <c r="M10" s="149">
        <v>100</v>
      </c>
      <c r="N10" s="150">
        <v>100</v>
      </c>
    </row>
    <row r="11" spans="1:14" ht="81" customHeight="1" x14ac:dyDescent="0.2">
      <c r="A11" s="98"/>
      <c r="B11" s="98"/>
      <c r="C11" s="99"/>
      <c r="D11" s="99"/>
      <c r="E11" s="99"/>
      <c r="F11" s="100"/>
      <c r="G11" s="103" t="s">
        <v>170</v>
      </c>
      <c r="H11" s="104" t="s">
        <v>160</v>
      </c>
      <c r="I11" s="151">
        <v>2</v>
      </c>
      <c r="J11" s="151">
        <v>4</v>
      </c>
      <c r="K11" s="151">
        <v>2</v>
      </c>
      <c r="L11" s="151">
        <v>1</v>
      </c>
      <c r="M11" s="151">
        <v>3</v>
      </c>
      <c r="N11" s="152">
        <v>7</v>
      </c>
    </row>
    <row r="12" spans="1:14" ht="14.25" x14ac:dyDescent="0.2">
      <c r="A12" s="199" t="s">
        <v>32</v>
      </c>
      <c r="B12" s="200"/>
      <c r="C12" s="200"/>
      <c r="D12" s="200"/>
      <c r="E12" s="200"/>
      <c r="F12" s="200"/>
      <c r="G12" s="201"/>
      <c r="H12" s="201"/>
      <c r="I12" s="201"/>
      <c r="J12" s="201"/>
      <c r="K12" s="201"/>
      <c r="L12" s="201"/>
      <c r="M12" s="201"/>
      <c r="N12" s="202"/>
    </row>
    <row r="13" spans="1:14" ht="101.25" customHeight="1" x14ac:dyDescent="0.2">
      <c r="A13" s="92" t="s">
        <v>46</v>
      </c>
      <c r="B13" s="198" t="s">
        <v>167</v>
      </c>
      <c r="C13" s="111">
        <f>'Приложение 5 '!F78</f>
        <v>3393282.6349999998</v>
      </c>
      <c r="D13" s="111">
        <f>'Приложение 5 '!F75</f>
        <v>6047683</v>
      </c>
      <c r="E13" s="140">
        <v>0</v>
      </c>
      <c r="F13" s="111">
        <f>'Приложение 5 '!F77</f>
        <v>1921814.0459175564</v>
      </c>
      <c r="G13" s="106" t="s">
        <v>171</v>
      </c>
      <c r="H13" s="104" t="s">
        <v>158</v>
      </c>
      <c r="I13" s="151">
        <v>2</v>
      </c>
      <c r="J13" s="145">
        <v>2.4</v>
      </c>
      <c r="K13" s="105">
        <v>2.4500000000000002</v>
      </c>
      <c r="L13" s="145">
        <v>2.5</v>
      </c>
      <c r="M13" s="145">
        <v>2.5</v>
      </c>
      <c r="N13" s="146">
        <v>2.5</v>
      </c>
    </row>
    <row r="14" spans="1:14" ht="134.25" customHeight="1" x14ac:dyDescent="0.2">
      <c r="A14" s="95"/>
      <c r="B14" s="198"/>
      <c r="C14" s="95"/>
      <c r="D14" s="95"/>
      <c r="E14" s="95"/>
      <c r="F14" s="95"/>
      <c r="G14" s="106" t="s">
        <v>172</v>
      </c>
      <c r="H14" s="104" t="s">
        <v>158</v>
      </c>
      <c r="I14" s="151">
        <v>100</v>
      </c>
      <c r="J14" s="151">
        <v>100</v>
      </c>
      <c r="K14" s="151">
        <v>100</v>
      </c>
      <c r="L14" s="151">
        <v>100</v>
      </c>
      <c r="M14" s="151">
        <v>100</v>
      </c>
      <c r="N14" s="152">
        <v>100</v>
      </c>
    </row>
    <row r="15" spans="1:14" ht="181.5" customHeight="1" x14ac:dyDescent="0.2">
      <c r="A15" s="95"/>
      <c r="B15" s="198"/>
      <c r="C15" s="95"/>
      <c r="D15" s="95"/>
      <c r="E15" s="95"/>
      <c r="F15" s="95"/>
      <c r="G15" s="106" t="s">
        <v>173</v>
      </c>
      <c r="H15" s="104" t="s">
        <v>158</v>
      </c>
      <c r="I15" s="151">
        <v>100</v>
      </c>
      <c r="J15" s="151">
        <v>100</v>
      </c>
      <c r="K15" s="151">
        <v>100</v>
      </c>
      <c r="L15" s="151">
        <v>100</v>
      </c>
      <c r="M15" s="151">
        <v>100</v>
      </c>
      <c r="N15" s="152">
        <v>100</v>
      </c>
    </row>
    <row r="16" spans="1:14" ht="180" customHeight="1" x14ac:dyDescent="0.2">
      <c r="A16" s="95"/>
      <c r="B16" s="107"/>
      <c r="C16" s="95"/>
      <c r="D16" s="95"/>
      <c r="E16" s="95"/>
      <c r="F16" s="95"/>
      <c r="G16" s="106" t="s">
        <v>174</v>
      </c>
      <c r="H16" s="104" t="s">
        <v>158</v>
      </c>
      <c r="I16" s="151">
        <v>50</v>
      </c>
      <c r="J16" s="151">
        <v>50</v>
      </c>
      <c r="K16" s="151">
        <v>50</v>
      </c>
      <c r="L16" s="151">
        <v>50</v>
      </c>
      <c r="M16" s="151">
        <v>50</v>
      </c>
      <c r="N16" s="152">
        <v>50</v>
      </c>
    </row>
    <row r="17" spans="1:14" ht="87.75" customHeight="1" x14ac:dyDescent="0.2">
      <c r="A17" s="95"/>
      <c r="B17" s="107"/>
      <c r="C17" s="95"/>
      <c r="D17" s="95"/>
      <c r="E17" s="95"/>
      <c r="F17" s="95"/>
      <c r="G17" s="106" t="s">
        <v>175</v>
      </c>
      <c r="H17" s="104" t="s">
        <v>158</v>
      </c>
      <c r="I17" s="151">
        <v>80</v>
      </c>
      <c r="J17" s="151">
        <v>85</v>
      </c>
      <c r="K17" s="151">
        <v>90</v>
      </c>
      <c r="L17" s="151">
        <v>90</v>
      </c>
      <c r="M17" s="151">
        <v>90</v>
      </c>
      <c r="N17" s="152">
        <v>90</v>
      </c>
    </row>
    <row r="18" spans="1:14" ht="116.25" customHeight="1" x14ac:dyDescent="0.2">
      <c r="A18" s="95"/>
      <c r="B18" s="107"/>
      <c r="C18" s="95"/>
      <c r="D18" s="95"/>
      <c r="E18" s="95"/>
      <c r="F18" s="95"/>
      <c r="G18" s="106" t="s">
        <v>176</v>
      </c>
      <c r="H18" s="104" t="s">
        <v>158</v>
      </c>
      <c r="I18" s="151">
        <v>16</v>
      </c>
      <c r="J18" s="151">
        <v>17</v>
      </c>
      <c r="K18" s="151">
        <v>18</v>
      </c>
      <c r="L18" s="151">
        <v>18</v>
      </c>
      <c r="M18" s="151">
        <v>18</v>
      </c>
      <c r="N18" s="152">
        <v>18</v>
      </c>
    </row>
    <row r="19" spans="1:14" ht="103.5" customHeight="1" x14ac:dyDescent="0.2">
      <c r="A19" s="109"/>
      <c r="B19" s="108"/>
      <c r="C19" s="109"/>
      <c r="D19" s="109"/>
      <c r="E19" s="109"/>
      <c r="F19" s="109"/>
      <c r="G19" s="106" t="s">
        <v>177</v>
      </c>
      <c r="H19" s="104" t="s">
        <v>158</v>
      </c>
      <c r="I19" s="105">
        <v>104.3</v>
      </c>
      <c r="J19" s="145">
        <v>109.5</v>
      </c>
      <c r="K19" s="145">
        <v>109.5</v>
      </c>
      <c r="L19" s="145">
        <v>109.5</v>
      </c>
      <c r="M19" s="145">
        <v>109.5</v>
      </c>
      <c r="N19" s="146">
        <v>109.5</v>
      </c>
    </row>
    <row r="20" spans="1:14" ht="188.25" customHeight="1" x14ac:dyDescent="0.2">
      <c r="A20" s="109"/>
      <c r="B20" s="108"/>
      <c r="C20" s="109"/>
      <c r="D20" s="109"/>
      <c r="E20" s="109"/>
      <c r="F20" s="109"/>
      <c r="G20" s="106" t="s">
        <v>180</v>
      </c>
      <c r="H20" s="104" t="s">
        <v>158</v>
      </c>
      <c r="I20" s="151">
        <v>40</v>
      </c>
      <c r="J20" s="151">
        <v>40</v>
      </c>
      <c r="K20" s="151">
        <v>20</v>
      </c>
      <c r="L20" s="151">
        <v>40</v>
      </c>
      <c r="M20" s="151">
        <v>40</v>
      </c>
      <c r="N20" s="152">
        <v>20</v>
      </c>
    </row>
    <row r="21" spans="1:14" ht="69.75" customHeight="1" x14ac:dyDescent="0.2">
      <c r="A21" s="109"/>
      <c r="B21" s="108"/>
      <c r="C21" s="109"/>
      <c r="D21" s="109"/>
      <c r="E21" s="109"/>
      <c r="F21" s="109"/>
      <c r="G21" s="106" t="s">
        <v>179</v>
      </c>
      <c r="H21" s="104" t="s">
        <v>158</v>
      </c>
      <c r="I21" s="151">
        <v>100</v>
      </c>
      <c r="J21" s="151">
        <v>100</v>
      </c>
      <c r="K21" s="151">
        <v>100</v>
      </c>
      <c r="L21" s="151">
        <v>100</v>
      </c>
      <c r="M21" s="151">
        <v>100</v>
      </c>
      <c r="N21" s="152">
        <v>100</v>
      </c>
    </row>
    <row r="22" spans="1:14" ht="242.25" x14ac:dyDescent="0.2">
      <c r="A22" s="110"/>
      <c r="B22" s="112"/>
      <c r="C22" s="110"/>
      <c r="D22" s="110"/>
      <c r="E22" s="110"/>
      <c r="F22" s="110"/>
      <c r="G22" s="106" t="s">
        <v>178</v>
      </c>
      <c r="H22" s="104" t="s">
        <v>158</v>
      </c>
      <c r="I22" s="151">
        <v>100</v>
      </c>
      <c r="J22" s="151">
        <v>100</v>
      </c>
      <c r="K22" s="151">
        <v>100</v>
      </c>
      <c r="L22" s="151">
        <v>100</v>
      </c>
      <c r="M22" s="151">
        <v>100</v>
      </c>
      <c r="N22" s="152">
        <v>100</v>
      </c>
    </row>
  </sheetData>
  <mergeCells count="13">
    <mergeCell ref="B13:B15"/>
    <mergeCell ref="A5:A6"/>
    <mergeCell ref="B5:B6"/>
    <mergeCell ref="A12:N12"/>
    <mergeCell ref="G5:G6"/>
    <mergeCell ref="H5:H6"/>
    <mergeCell ref="J5:N5"/>
    <mergeCell ref="I5:I6"/>
    <mergeCell ref="L1:N1"/>
    <mergeCell ref="A2:N2"/>
    <mergeCell ref="A3:N3"/>
    <mergeCell ref="A8:N8"/>
    <mergeCell ref="C5:F5"/>
  </mergeCells>
  <phoneticPr fontId="5" type="noConversion"/>
  <pageMargins left="0.56000000000000005" right="0.16" top="0.98425196850393704" bottom="0.43307086614173229" header="0.51181102362204722" footer="0.31496062992125984"/>
  <pageSetup paperSize="9" scale="68" fitToHeight="4" orientation="landscape" r:id="rId1"/>
  <headerFooter alignWithMargins="0"/>
  <rowBreaks count="3" manualBreakCount="3">
    <brk id="11" min="5" max="13" man="1"/>
    <brk id="16" min="5" max="13" man="1"/>
    <brk id="20" min="5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6"/>
  <sheetViews>
    <sheetView view="pageBreakPreview" topLeftCell="A3" zoomScale="80" zoomScaleNormal="80" zoomScaleSheetLayoutView="80" workbookViewId="0">
      <selection activeCell="C27" sqref="C27:C31"/>
    </sheetView>
  </sheetViews>
  <sheetFormatPr defaultRowHeight="15" x14ac:dyDescent="0.25"/>
  <cols>
    <col min="1" max="1" width="7.28515625" style="6" customWidth="1"/>
    <col min="2" max="2" width="34.5703125" style="42" customWidth="1"/>
    <col min="3" max="3" width="27.5703125" style="6" customWidth="1"/>
    <col min="4" max="4" width="54.42578125" style="6" customWidth="1"/>
    <col min="5" max="5" width="11" style="6" customWidth="1"/>
    <col min="6" max="6" width="13.140625" style="15" customWidth="1"/>
    <col min="7" max="7" width="12.5703125" style="6" customWidth="1"/>
    <col min="8" max="8" width="16" style="15" customWidth="1"/>
    <col min="9" max="9" width="32.5703125" style="6" customWidth="1"/>
    <col min="10" max="16384" width="9.140625" style="6"/>
  </cols>
  <sheetData>
    <row r="1" spans="1:9" ht="66" customHeight="1" x14ac:dyDescent="0.25">
      <c r="H1" s="203" t="s">
        <v>257</v>
      </c>
      <c r="I1" s="203"/>
    </row>
    <row r="2" spans="1:9" s="27" customFormat="1" ht="66.75" customHeight="1" x14ac:dyDescent="0.2">
      <c r="A2" s="231" t="s">
        <v>258</v>
      </c>
      <c r="B2" s="231"/>
      <c r="C2" s="231"/>
      <c r="D2" s="231"/>
      <c r="E2" s="231"/>
      <c r="F2" s="231"/>
      <c r="G2" s="231"/>
      <c r="H2" s="231"/>
      <c r="I2" s="231"/>
    </row>
    <row r="3" spans="1:9" s="27" customFormat="1" x14ac:dyDescent="0.2">
      <c r="A3" s="39"/>
      <c r="B3" s="43"/>
      <c r="C3" s="39"/>
      <c r="D3" s="34"/>
      <c r="E3" s="34"/>
      <c r="F3" s="44"/>
      <c r="G3" s="34"/>
      <c r="H3" s="44"/>
      <c r="I3" s="34"/>
    </row>
    <row r="4" spans="1:9" ht="45" x14ac:dyDescent="0.2">
      <c r="A4" s="36"/>
      <c r="B4" s="45" t="s">
        <v>36</v>
      </c>
      <c r="C4" s="45" t="s">
        <v>37</v>
      </c>
      <c r="D4" s="45" t="s">
        <v>39</v>
      </c>
      <c r="E4" s="238" t="s">
        <v>88</v>
      </c>
      <c r="F4" s="239"/>
      <c r="G4" s="239"/>
      <c r="H4" s="240"/>
      <c r="I4" s="45" t="s">
        <v>38</v>
      </c>
    </row>
    <row r="5" spans="1:9" x14ac:dyDescent="0.2">
      <c r="A5" s="40">
        <v>1</v>
      </c>
      <c r="B5" s="7">
        <v>2</v>
      </c>
      <c r="C5" s="41">
        <v>3</v>
      </c>
      <c r="D5" s="41">
        <v>4</v>
      </c>
      <c r="E5" s="232">
        <v>5</v>
      </c>
      <c r="F5" s="233"/>
      <c r="G5" s="233"/>
      <c r="H5" s="234"/>
      <c r="I5" s="41">
        <v>6</v>
      </c>
    </row>
    <row r="6" spans="1:9" ht="18.75" x14ac:dyDescent="0.2">
      <c r="A6" s="46" t="s">
        <v>181</v>
      </c>
      <c r="B6" s="47"/>
      <c r="C6" s="48"/>
      <c r="D6" s="49"/>
      <c r="E6" s="49"/>
      <c r="F6" s="50"/>
      <c r="G6" s="49"/>
      <c r="H6" s="50"/>
      <c r="I6" s="51"/>
    </row>
    <row r="7" spans="1:9" ht="15.75" customHeight="1" x14ac:dyDescent="0.2">
      <c r="A7" s="228" t="s">
        <v>50</v>
      </c>
      <c r="B7" s="217" t="s">
        <v>309</v>
      </c>
      <c r="C7" s="208" t="s">
        <v>45</v>
      </c>
      <c r="D7" s="253" t="s">
        <v>90</v>
      </c>
      <c r="E7" s="52" t="s">
        <v>94</v>
      </c>
      <c r="F7" s="53">
        <f>SUM(H7:H11)</f>
        <v>268550</v>
      </c>
      <c r="G7" s="8" t="s">
        <v>91</v>
      </c>
      <c r="H7" s="22">
        <f>H17+H22+H32+H37+H42+H47</f>
        <v>253694</v>
      </c>
      <c r="I7" s="211" t="s">
        <v>90</v>
      </c>
    </row>
    <row r="8" spans="1:9" ht="15.75" customHeight="1" x14ac:dyDescent="0.2">
      <c r="A8" s="229"/>
      <c r="B8" s="206"/>
      <c r="C8" s="209"/>
      <c r="D8" s="254"/>
      <c r="E8" s="9"/>
      <c r="F8" s="20"/>
      <c r="G8" s="10" t="s">
        <v>86</v>
      </c>
      <c r="H8" s="21">
        <f t="shared" ref="H8:H11" si="0">H18+H23+H33+H38+H43</f>
        <v>14856</v>
      </c>
      <c r="I8" s="212"/>
    </row>
    <row r="9" spans="1:9" ht="15.75" customHeight="1" x14ac:dyDescent="0.2">
      <c r="A9" s="229"/>
      <c r="B9" s="206"/>
      <c r="C9" s="209"/>
      <c r="D9" s="254"/>
      <c r="E9" s="9"/>
      <c r="F9" s="20"/>
      <c r="G9" s="10" t="s">
        <v>87</v>
      </c>
      <c r="H9" s="21">
        <f t="shared" si="0"/>
        <v>0</v>
      </c>
      <c r="I9" s="212"/>
    </row>
    <row r="10" spans="1:9" ht="15.75" customHeight="1" x14ac:dyDescent="0.2">
      <c r="A10" s="229"/>
      <c r="B10" s="206"/>
      <c r="C10" s="209"/>
      <c r="D10" s="254"/>
      <c r="E10" s="9"/>
      <c r="F10" s="20"/>
      <c r="G10" s="10" t="s">
        <v>127</v>
      </c>
      <c r="H10" s="21">
        <f t="shared" si="0"/>
        <v>0</v>
      </c>
      <c r="I10" s="212"/>
    </row>
    <row r="11" spans="1:9" ht="15.75" customHeight="1" x14ac:dyDescent="0.2">
      <c r="A11" s="229"/>
      <c r="B11" s="206"/>
      <c r="C11" s="210"/>
      <c r="D11" s="255"/>
      <c r="E11" s="11"/>
      <c r="F11" s="19"/>
      <c r="G11" s="12" t="s">
        <v>128</v>
      </c>
      <c r="H11" s="23">
        <f t="shared" si="0"/>
        <v>0</v>
      </c>
      <c r="I11" s="213"/>
    </row>
    <row r="12" spans="1:9" ht="15.75" customHeight="1" x14ac:dyDescent="0.2">
      <c r="A12" s="229"/>
      <c r="B12" s="206" t="s">
        <v>96</v>
      </c>
      <c r="C12" s="208" t="s">
        <v>44</v>
      </c>
      <c r="D12" s="253" t="s">
        <v>90</v>
      </c>
      <c r="E12" s="52" t="s">
        <v>94</v>
      </c>
      <c r="F12" s="53">
        <f>SUM(H12:H16)</f>
        <v>231790.16999999998</v>
      </c>
      <c r="G12" s="8" t="s">
        <v>91</v>
      </c>
      <c r="H12" s="22">
        <f>H27+H52</f>
        <v>231790.16999999998</v>
      </c>
      <c r="I12" s="211" t="s">
        <v>90</v>
      </c>
    </row>
    <row r="13" spans="1:9" ht="15.75" customHeight="1" x14ac:dyDescent="0.2">
      <c r="A13" s="229"/>
      <c r="B13" s="206"/>
      <c r="C13" s="209"/>
      <c r="D13" s="254"/>
      <c r="E13" s="9"/>
      <c r="F13" s="20"/>
      <c r="G13" s="10" t="s">
        <v>86</v>
      </c>
      <c r="H13" s="21">
        <v>0</v>
      </c>
      <c r="I13" s="212"/>
    </row>
    <row r="14" spans="1:9" ht="15.75" customHeight="1" x14ac:dyDescent="0.2">
      <c r="A14" s="229"/>
      <c r="B14" s="206"/>
      <c r="C14" s="209"/>
      <c r="D14" s="254"/>
      <c r="E14" s="9"/>
      <c r="F14" s="20"/>
      <c r="G14" s="10" t="s">
        <v>87</v>
      </c>
      <c r="H14" s="21">
        <v>0</v>
      </c>
      <c r="I14" s="212"/>
    </row>
    <row r="15" spans="1:9" ht="15.75" customHeight="1" x14ac:dyDescent="0.2">
      <c r="A15" s="229"/>
      <c r="B15" s="206"/>
      <c r="C15" s="209"/>
      <c r="D15" s="254"/>
      <c r="E15" s="9"/>
      <c r="F15" s="20"/>
      <c r="G15" s="10" t="s">
        <v>127</v>
      </c>
      <c r="H15" s="21">
        <v>0</v>
      </c>
      <c r="I15" s="212"/>
    </row>
    <row r="16" spans="1:9" ht="15.75" customHeight="1" x14ac:dyDescent="0.2">
      <c r="A16" s="230"/>
      <c r="B16" s="207"/>
      <c r="C16" s="210"/>
      <c r="D16" s="255"/>
      <c r="E16" s="11"/>
      <c r="F16" s="19"/>
      <c r="G16" s="12" t="s">
        <v>128</v>
      </c>
      <c r="H16" s="23">
        <v>0</v>
      </c>
      <c r="I16" s="213"/>
    </row>
    <row r="17" spans="1:9" ht="18.75" customHeight="1" x14ac:dyDescent="0.2">
      <c r="A17" s="219" t="s">
        <v>64</v>
      </c>
      <c r="B17" s="222" t="s">
        <v>346</v>
      </c>
      <c r="C17" s="214" t="s">
        <v>45</v>
      </c>
      <c r="D17" s="214" t="s">
        <v>189</v>
      </c>
      <c r="E17" s="68" t="s">
        <v>94</v>
      </c>
      <c r="F17" s="69">
        <f t="shared" ref="F17" si="1">SUM(H17:H21)</f>
        <v>169162</v>
      </c>
      <c r="G17" s="70" t="s">
        <v>91</v>
      </c>
      <c r="H17" s="71">
        <v>169162</v>
      </c>
      <c r="I17" s="71" t="s">
        <v>90</v>
      </c>
    </row>
    <row r="18" spans="1:9" ht="18.75" customHeight="1" x14ac:dyDescent="0.2">
      <c r="A18" s="220" t="s">
        <v>72</v>
      </c>
      <c r="B18" s="223" t="s">
        <v>93</v>
      </c>
      <c r="C18" s="215"/>
      <c r="D18" s="215"/>
      <c r="E18" s="72"/>
      <c r="F18" s="73"/>
      <c r="G18" s="74" t="s">
        <v>86</v>
      </c>
      <c r="H18" s="75">
        <v>0</v>
      </c>
      <c r="I18" s="75"/>
    </row>
    <row r="19" spans="1:9" ht="18.75" customHeight="1" x14ac:dyDescent="0.2">
      <c r="A19" s="220" t="s">
        <v>72</v>
      </c>
      <c r="B19" s="223" t="s">
        <v>93</v>
      </c>
      <c r="C19" s="215"/>
      <c r="D19" s="215"/>
      <c r="E19" s="72"/>
      <c r="F19" s="73"/>
      <c r="G19" s="74" t="s">
        <v>87</v>
      </c>
      <c r="H19" s="75">
        <v>0</v>
      </c>
      <c r="I19" s="75"/>
    </row>
    <row r="20" spans="1:9" ht="18.75" customHeight="1" x14ac:dyDescent="0.2">
      <c r="A20" s="220" t="s">
        <v>72</v>
      </c>
      <c r="B20" s="223" t="s">
        <v>93</v>
      </c>
      <c r="C20" s="215"/>
      <c r="D20" s="215"/>
      <c r="E20" s="72"/>
      <c r="F20" s="73"/>
      <c r="G20" s="74" t="s">
        <v>127</v>
      </c>
      <c r="H20" s="75">
        <f>H19*1.05</f>
        <v>0</v>
      </c>
      <c r="I20" s="75"/>
    </row>
    <row r="21" spans="1:9" ht="18.75" customHeight="1" x14ac:dyDescent="0.2">
      <c r="A21" s="221" t="s">
        <v>72</v>
      </c>
      <c r="B21" s="224" t="s">
        <v>93</v>
      </c>
      <c r="C21" s="216"/>
      <c r="D21" s="216"/>
      <c r="E21" s="76"/>
      <c r="F21" s="77"/>
      <c r="G21" s="78" t="s">
        <v>128</v>
      </c>
      <c r="H21" s="79">
        <f>H20*1.05</f>
        <v>0</v>
      </c>
      <c r="I21" s="79"/>
    </row>
    <row r="22" spans="1:9" ht="28.5" customHeight="1" x14ac:dyDescent="0.2">
      <c r="A22" s="219" t="s">
        <v>140</v>
      </c>
      <c r="B22" s="222" t="s">
        <v>306</v>
      </c>
      <c r="C22" s="214" t="s">
        <v>45</v>
      </c>
      <c r="D22" s="214" t="s">
        <v>190</v>
      </c>
      <c r="E22" s="68" t="s">
        <v>94</v>
      </c>
      <c r="F22" s="69">
        <f t="shared" ref="F22" si="2">SUM(H22:H26)</f>
        <v>6300</v>
      </c>
      <c r="G22" s="70" t="s">
        <v>91</v>
      </c>
      <c r="H22" s="71">
        <v>6300</v>
      </c>
      <c r="I22" s="71" t="s">
        <v>90</v>
      </c>
    </row>
    <row r="23" spans="1:9" ht="28.5" customHeight="1" x14ac:dyDescent="0.2">
      <c r="A23" s="220"/>
      <c r="B23" s="223" t="s">
        <v>97</v>
      </c>
      <c r="C23" s="215"/>
      <c r="D23" s="215"/>
      <c r="E23" s="72"/>
      <c r="F23" s="73"/>
      <c r="G23" s="74" t="s">
        <v>86</v>
      </c>
      <c r="H23" s="75">
        <v>0</v>
      </c>
      <c r="I23" s="75"/>
    </row>
    <row r="24" spans="1:9" ht="28.5" customHeight="1" x14ac:dyDescent="0.2">
      <c r="A24" s="220"/>
      <c r="B24" s="223" t="s">
        <v>97</v>
      </c>
      <c r="C24" s="215"/>
      <c r="D24" s="215"/>
      <c r="E24" s="72"/>
      <c r="F24" s="73"/>
      <c r="G24" s="74" t="s">
        <v>87</v>
      </c>
      <c r="H24" s="75">
        <v>0</v>
      </c>
      <c r="I24" s="75"/>
    </row>
    <row r="25" spans="1:9" ht="28.5" customHeight="1" x14ac:dyDescent="0.2">
      <c r="A25" s="220"/>
      <c r="B25" s="223" t="s">
        <v>97</v>
      </c>
      <c r="C25" s="215"/>
      <c r="D25" s="215"/>
      <c r="E25" s="72"/>
      <c r="F25" s="73"/>
      <c r="G25" s="74" t="s">
        <v>127</v>
      </c>
      <c r="H25" s="75">
        <f>H24*1.05</f>
        <v>0</v>
      </c>
      <c r="I25" s="75"/>
    </row>
    <row r="26" spans="1:9" ht="28.5" customHeight="1" x14ac:dyDescent="0.2">
      <c r="A26" s="221"/>
      <c r="B26" s="224" t="s">
        <v>97</v>
      </c>
      <c r="C26" s="216"/>
      <c r="D26" s="216"/>
      <c r="E26" s="76"/>
      <c r="F26" s="77"/>
      <c r="G26" s="78" t="s">
        <v>128</v>
      </c>
      <c r="H26" s="79">
        <f>H25*1.05</f>
        <v>0</v>
      </c>
      <c r="I26" s="79"/>
    </row>
    <row r="27" spans="1:9" ht="18.75" customHeight="1" x14ac:dyDescent="0.2">
      <c r="A27" s="219" t="s">
        <v>141</v>
      </c>
      <c r="B27" s="235" t="s">
        <v>270</v>
      </c>
      <c r="C27" s="214" t="s">
        <v>44</v>
      </c>
      <c r="D27" s="214" t="s">
        <v>10</v>
      </c>
      <c r="E27" s="68" t="s">
        <v>94</v>
      </c>
      <c r="F27" s="69">
        <f t="shared" ref="F27" si="3">SUM(H27:H31)</f>
        <v>101890.17</v>
      </c>
      <c r="G27" s="70" t="s">
        <v>91</v>
      </c>
      <c r="H27" s="71">
        <v>101890.17</v>
      </c>
      <c r="I27" s="225" t="s">
        <v>90</v>
      </c>
    </row>
    <row r="28" spans="1:9" ht="18.75" customHeight="1" x14ac:dyDescent="0.2">
      <c r="A28" s="220"/>
      <c r="B28" s="215"/>
      <c r="C28" s="215"/>
      <c r="D28" s="215"/>
      <c r="E28" s="72"/>
      <c r="F28" s="73"/>
      <c r="G28" s="74" t="s">
        <v>86</v>
      </c>
      <c r="H28" s="75">
        <v>0</v>
      </c>
      <c r="I28" s="226"/>
    </row>
    <row r="29" spans="1:9" ht="18.75" customHeight="1" x14ac:dyDescent="0.2">
      <c r="A29" s="220"/>
      <c r="B29" s="215"/>
      <c r="C29" s="215"/>
      <c r="D29" s="215"/>
      <c r="E29" s="72"/>
      <c r="F29" s="73"/>
      <c r="G29" s="74" t="s">
        <v>87</v>
      </c>
      <c r="H29" s="75">
        <v>0</v>
      </c>
      <c r="I29" s="226"/>
    </row>
    <row r="30" spans="1:9" ht="18.75" customHeight="1" x14ac:dyDescent="0.2">
      <c r="A30" s="220"/>
      <c r="B30" s="215"/>
      <c r="C30" s="215"/>
      <c r="D30" s="215"/>
      <c r="E30" s="72"/>
      <c r="F30" s="73"/>
      <c r="G30" s="74" t="s">
        <v>127</v>
      </c>
      <c r="H30" s="75">
        <f>H29*1.05</f>
        <v>0</v>
      </c>
      <c r="I30" s="226"/>
    </row>
    <row r="31" spans="1:9" ht="23.25" customHeight="1" x14ac:dyDescent="0.2">
      <c r="A31" s="221"/>
      <c r="B31" s="216"/>
      <c r="C31" s="216"/>
      <c r="D31" s="216"/>
      <c r="E31" s="76"/>
      <c r="F31" s="77"/>
      <c r="G31" s="78" t="s">
        <v>128</v>
      </c>
      <c r="H31" s="79">
        <f>H30*1.05</f>
        <v>0</v>
      </c>
      <c r="I31" s="227"/>
    </row>
    <row r="32" spans="1:9" ht="28.5" customHeight="1" x14ac:dyDescent="0.2">
      <c r="A32" s="219" t="s">
        <v>301</v>
      </c>
      <c r="B32" s="222" t="s">
        <v>305</v>
      </c>
      <c r="C32" s="214" t="s">
        <v>45</v>
      </c>
      <c r="D32" s="214" t="s">
        <v>347</v>
      </c>
      <c r="E32" s="68" t="s">
        <v>94</v>
      </c>
      <c r="F32" s="69">
        <f t="shared" ref="F32" si="4">SUM(H32:H36)</f>
        <v>4850</v>
      </c>
      <c r="G32" s="70" t="s">
        <v>91</v>
      </c>
      <c r="H32" s="71">
        <v>4850</v>
      </c>
      <c r="I32" s="71" t="s">
        <v>90</v>
      </c>
    </row>
    <row r="33" spans="1:9" ht="28.5" customHeight="1" x14ac:dyDescent="0.2">
      <c r="A33" s="220"/>
      <c r="B33" s="223" t="s">
        <v>97</v>
      </c>
      <c r="C33" s="215"/>
      <c r="D33" s="215"/>
      <c r="E33" s="72"/>
      <c r="F33" s="73"/>
      <c r="G33" s="74" t="s">
        <v>86</v>
      </c>
      <c r="H33" s="75">
        <v>0</v>
      </c>
      <c r="I33" s="75"/>
    </row>
    <row r="34" spans="1:9" ht="28.5" customHeight="1" x14ac:dyDescent="0.2">
      <c r="A34" s="220"/>
      <c r="B34" s="223" t="s">
        <v>97</v>
      </c>
      <c r="C34" s="215"/>
      <c r="D34" s="215"/>
      <c r="E34" s="72"/>
      <c r="F34" s="73"/>
      <c r="G34" s="74" t="s">
        <v>87</v>
      </c>
      <c r="H34" s="75">
        <v>0</v>
      </c>
      <c r="I34" s="75"/>
    </row>
    <row r="35" spans="1:9" ht="28.5" customHeight="1" x14ac:dyDescent="0.2">
      <c r="A35" s="220"/>
      <c r="B35" s="223" t="s">
        <v>97</v>
      </c>
      <c r="C35" s="215"/>
      <c r="D35" s="215"/>
      <c r="E35" s="72"/>
      <c r="F35" s="73"/>
      <c r="G35" s="74" t="s">
        <v>127</v>
      </c>
      <c r="H35" s="75">
        <f>H34*1.05</f>
        <v>0</v>
      </c>
      <c r="I35" s="75"/>
    </row>
    <row r="36" spans="1:9" ht="28.5" customHeight="1" x14ac:dyDescent="0.2">
      <c r="A36" s="221"/>
      <c r="B36" s="224" t="s">
        <v>97</v>
      </c>
      <c r="C36" s="216"/>
      <c r="D36" s="216"/>
      <c r="E36" s="76"/>
      <c r="F36" s="77"/>
      <c r="G36" s="78" t="s">
        <v>128</v>
      </c>
      <c r="H36" s="79">
        <f>H35*1.05</f>
        <v>0</v>
      </c>
      <c r="I36" s="79"/>
    </row>
    <row r="37" spans="1:9" ht="28.5" customHeight="1" x14ac:dyDescent="0.2">
      <c r="A37" s="219" t="s">
        <v>302</v>
      </c>
      <c r="B37" s="222" t="s">
        <v>307</v>
      </c>
      <c r="C37" s="214" t="s">
        <v>45</v>
      </c>
      <c r="D37" s="214" t="s">
        <v>348</v>
      </c>
      <c r="E37" s="68" t="s">
        <v>94</v>
      </c>
      <c r="F37" s="69">
        <f t="shared" ref="F37" si="5">SUM(H37:H41)</f>
        <v>12500</v>
      </c>
      <c r="G37" s="70" t="s">
        <v>91</v>
      </c>
      <c r="H37" s="71">
        <v>12500</v>
      </c>
      <c r="I37" s="71" t="s">
        <v>90</v>
      </c>
    </row>
    <row r="38" spans="1:9" ht="28.5" customHeight="1" x14ac:dyDescent="0.2">
      <c r="A38" s="220"/>
      <c r="B38" s="223" t="s">
        <v>97</v>
      </c>
      <c r="C38" s="215"/>
      <c r="D38" s="215"/>
      <c r="E38" s="72"/>
      <c r="F38" s="73"/>
      <c r="G38" s="74" t="s">
        <v>86</v>
      </c>
      <c r="H38" s="75">
        <v>0</v>
      </c>
      <c r="I38" s="75"/>
    </row>
    <row r="39" spans="1:9" ht="28.5" customHeight="1" x14ac:dyDescent="0.2">
      <c r="A39" s="220"/>
      <c r="B39" s="223" t="s">
        <v>97</v>
      </c>
      <c r="C39" s="215"/>
      <c r="D39" s="215"/>
      <c r="E39" s="72"/>
      <c r="F39" s="73"/>
      <c r="G39" s="74" t="s">
        <v>87</v>
      </c>
      <c r="H39" s="75">
        <v>0</v>
      </c>
      <c r="I39" s="75"/>
    </row>
    <row r="40" spans="1:9" ht="28.5" customHeight="1" x14ac:dyDescent="0.2">
      <c r="A40" s="220"/>
      <c r="B40" s="223" t="s">
        <v>97</v>
      </c>
      <c r="C40" s="215"/>
      <c r="D40" s="215"/>
      <c r="E40" s="72"/>
      <c r="F40" s="73"/>
      <c r="G40" s="74" t="s">
        <v>127</v>
      </c>
      <c r="H40" s="75">
        <f>H39*1.05</f>
        <v>0</v>
      </c>
      <c r="I40" s="75"/>
    </row>
    <row r="41" spans="1:9" ht="28.5" customHeight="1" x14ac:dyDescent="0.2">
      <c r="A41" s="221"/>
      <c r="B41" s="224" t="s">
        <v>97</v>
      </c>
      <c r="C41" s="216"/>
      <c r="D41" s="216"/>
      <c r="E41" s="76"/>
      <c r="F41" s="77"/>
      <c r="G41" s="78" t="s">
        <v>128</v>
      </c>
      <c r="H41" s="79">
        <f>H40*1.05</f>
        <v>0</v>
      </c>
      <c r="I41" s="79"/>
    </row>
    <row r="42" spans="1:9" ht="28.5" customHeight="1" x14ac:dyDescent="0.2">
      <c r="A42" s="219" t="s">
        <v>303</v>
      </c>
      <c r="B42" s="222" t="s">
        <v>310</v>
      </c>
      <c r="C42" s="214" t="s">
        <v>45</v>
      </c>
      <c r="D42" s="214" t="s">
        <v>349</v>
      </c>
      <c r="E42" s="68" t="s">
        <v>94</v>
      </c>
      <c r="F42" s="69">
        <f t="shared" ref="F42" si="6">SUM(H42:H46)</f>
        <v>28166</v>
      </c>
      <c r="G42" s="70" t="s">
        <v>91</v>
      </c>
      <c r="H42" s="71">
        <v>13310</v>
      </c>
      <c r="I42" s="71" t="s">
        <v>90</v>
      </c>
    </row>
    <row r="43" spans="1:9" ht="28.5" customHeight="1" x14ac:dyDescent="0.2">
      <c r="A43" s="220"/>
      <c r="B43" s="223" t="s">
        <v>97</v>
      </c>
      <c r="C43" s="215"/>
      <c r="D43" s="215"/>
      <c r="E43" s="72"/>
      <c r="F43" s="73"/>
      <c r="G43" s="74" t="s">
        <v>86</v>
      </c>
      <c r="H43" s="75">
        <v>14856</v>
      </c>
      <c r="I43" s="75"/>
    </row>
    <row r="44" spans="1:9" ht="28.5" customHeight="1" x14ac:dyDescent="0.2">
      <c r="A44" s="220"/>
      <c r="B44" s="223" t="s">
        <v>97</v>
      </c>
      <c r="C44" s="215"/>
      <c r="D44" s="215"/>
      <c r="E44" s="72"/>
      <c r="F44" s="73"/>
      <c r="G44" s="74" t="s">
        <v>87</v>
      </c>
      <c r="H44" s="75">
        <v>0</v>
      </c>
      <c r="I44" s="75"/>
    </row>
    <row r="45" spans="1:9" ht="28.5" customHeight="1" x14ac:dyDescent="0.2">
      <c r="A45" s="220"/>
      <c r="B45" s="223" t="s">
        <v>97</v>
      </c>
      <c r="C45" s="215"/>
      <c r="D45" s="215"/>
      <c r="E45" s="72"/>
      <c r="F45" s="73"/>
      <c r="G45" s="74" t="s">
        <v>127</v>
      </c>
      <c r="H45" s="75">
        <f>H44*1.05</f>
        <v>0</v>
      </c>
      <c r="I45" s="75"/>
    </row>
    <row r="46" spans="1:9" ht="28.5" customHeight="1" x14ac:dyDescent="0.2">
      <c r="A46" s="221"/>
      <c r="B46" s="224" t="s">
        <v>97</v>
      </c>
      <c r="C46" s="216"/>
      <c r="D46" s="216"/>
      <c r="E46" s="76"/>
      <c r="F46" s="77"/>
      <c r="G46" s="78" t="s">
        <v>128</v>
      </c>
      <c r="H46" s="79">
        <f>H45*1.05</f>
        <v>0</v>
      </c>
      <c r="I46" s="79"/>
    </row>
    <row r="47" spans="1:9" ht="28.5" customHeight="1" x14ac:dyDescent="0.2">
      <c r="A47" s="219" t="s">
        <v>328</v>
      </c>
      <c r="B47" s="222" t="s">
        <v>329</v>
      </c>
      <c r="C47" s="214" t="s">
        <v>45</v>
      </c>
      <c r="D47" s="214" t="s">
        <v>332</v>
      </c>
      <c r="E47" s="68" t="s">
        <v>94</v>
      </c>
      <c r="F47" s="69">
        <f t="shared" ref="F47" si="7">SUM(H47:H51)</f>
        <v>47572</v>
      </c>
      <c r="G47" s="70" t="s">
        <v>91</v>
      </c>
      <c r="H47" s="71">
        <v>47572</v>
      </c>
      <c r="I47" s="71" t="s">
        <v>90</v>
      </c>
    </row>
    <row r="48" spans="1:9" ht="28.5" customHeight="1" x14ac:dyDescent="0.2">
      <c r="A48" s="220"/>
      <c r="B48" s="223" t="s">
        <v>97</v>
      </c>
      <c r="C48" s="215"/>
      <c r="D48" s="215"/>
      <c r="E48" s="72"/>
      <c r="F48" s="73"/>
      <c r="G48" s="74" t="s">
        <v>86</v>
      </c>
      <c r="H48" s="75">
        <v>0</v>
      </c>
      <c r="I48" s="75"/>
    </row>
    <row r="49" spans="1:9" ht="28.5" customHeight="1" x14ac:dyDescent="0.2">
      <c r="A49" s="220"/>
      <c r="B49" s="223" t="s">
        <v>97</v>
      </c>
      <c r="C49" s="215"/>
      <c r="D49" s="215"/>
      <c r="E49" s="72"/>
      <c r="F49" s="73"/>
      <c r="G49" s="74" t="s">
        <v>87</v>
      </c>
      <c r="H49" s="75">
        <v>0</v>
      </c>
      <c r="I49" s="75"/>
    </row>
    <row r="50" spans="1:9" ht="28.5" customHeight="1" x14ac:dyDescent="0.2">
      <c r="A50" s="220"/>
      <c r="B50" s="223" t="s">
        <v>97</v>
      </c>
      <c r="C50" s="215"/>
      <c r="D50" s="215"/>
      <c r="E50" s="72"/>
      <c r="F50" s="73"/>
      <c r="G50" s="74" t="s">
        <v>127</v>
      </c>
      <c r="H50" s="75">
        <f>H49*1.05</f>
        <v>0</v>
      </c>
      <c r="I50" s="75"/>
    </row>
    <row r="51" spans="1:9" ht="28.5" customHeight="1" x14ac:dyDescent="0.2">
      <c r="A51" s="221"/>
      <c r="B51" s="224" t="s">
        <v>97</v>
      </c>
      <c r="C51" s="216"/>
      <c r="D51" s="216"/>
      <c r="E51" s="76"/>
      <c r="F51" s="77"/>
      <c r="G51" s="78" t="s">
        <v>128</v>
      </c>
      <c r="H51" s="79">
        <f>H50*1.05</f>
        <v>0</v>
      </c>
      <c r="I51" s="79"/>
    </row>
    <row r="52" spans="1:9" ht="28.5" customHeight="1" x14ac:dyDescent="0.2">
      <c r="A52" s="219" t="s">
        <v>343</v>
      </c>
      <c r="B52" s="222" t="s">
        <v>344</v>
      </c>
      <c r="C52" s="214" t="s">
        <v>44</v>
      </c>
      <c r="D52" s="214" t="s">
        <v>350</v>
      </c>
      <c r="E52" s="68" t="s">
        <v>94</v>
      </c>
      <c r="F52" s="69">
        <f t="shared" ref="F52" si="8">SUM(H52:H56)</f>
        <v>129900</v>
      </c>
      <c r="G52" s="70" t="s">
        <v>91</v>
      </c>
      <c r="H52" s="71">
        <v>129900</v>
      </c>
      <c r="I52" s="71" t="s">
        <v>90</v>
      </c>
    </row>
    <row r="53" spans="1:9" ht="28.5" customHeight="1" x14ac:dyDescent="0.2">
      <c r="A53" s="220"/>
      <c r="B53" s="223" t="s">
        <v>97</v>
      </c>
      <c r="C53" s="215"/>
      <c r="D53" s="215"/>
      <c r="E53" s="72"/>
      <c r="F53" s="73"/>
      <c r="G53" s="74" t="s">
        <v>86</v>
      </c>
      <c r="H53" s="75">
        <v>0</v>
      </c>
      <c r="I53" s="75"/>
    </row>
    <row r="54" spans="1:9" ht="28.5" customHeight="1" x14ac:dyDescent="0.2">
      <c r="A54" s="220"/>
      <c r="B54" s="223" t="s">
        <v>97</v>
      </c>
      <c r="C54" s="215"/>
      <c r="D54" s="215"/>
      <c r="E54" s="72"/>
      <c r="F54" s="73"/>
      <c r="G54" s="74" t="s">
        <v>87</v>
      </c>
      <c r="H54" s="75">
        <v>0</v>
      </c>
      <c r="I54" s="75"/>
    </row>
    <row r="55" spans="1:9" ht="28.5" customHeight="1" x14ac:dyDescent="0.2">
      <c r="A55" s="220"/>
      <c r="B55" s="223" t="s">
        <v>97</v>
      </c>
      <c r="C55" s="215"/>
      <c r="D55" s="215"/>
      <c r="E55" s="72"/>
      <c r="F55" s="73"/>
      <c r="G55" s="74" t="s">
        <v>127</v>
      </c>
      <c r="H55" s="75">
        <f>H54*1.05</f>
        <v>0</v>
      </c>
      <c r="I55" s="75"/>
    </row>
    <row r="56" spans="1:9" ht="28.5" customHeight="1" x14ac:dyDescent="0.2">
      <c r="A56" s="221"/>
      <c r="B56" s="224" t="s">
        <v>97</v>
      </c>
      <c r="C56" s="216"/>
      <c r="D56" s="216"/>
      <c r="E56" s="76"/>
      <c r="F56" s="77"/>
      <c r="G56" s="78" t="s">
        <v>128</v>
      </c>
      <c r="H56" s="79">
        <f>H55*1.05</f>
        <v>0</v>
      </c>
      <c r="I56" s="79"/>
    </row>
    <row r="57" spans="1:9" ht="20.25" customHeight="1" x14ac:dyDescent="0.2">
      <c r="A57" s="218" t="s">
        <v>70</v>
      </c>
      <c r="B57" s="217" t="s">
        <v>287</v>
      </c>
      <c r="C57" s="208" t="s">
        <v>45</v>
      </c>
      <c r="D57" s="208"/>
      <c r="E57" s="52" t="s">
        <v>94</v>
      </c>
      <c r="F57" s="53">
        <f t="shared" ref="F57" si="9">SUM(H57:H61)</f>
        <v>9415.9600000000009</v>
      </c>
      <c r="G57" s="8" t="s">
        <v>91</v>
      </c>
      <c r="H57" s="71">
        <f>H62</f>
        <v>1816</v>
      </c>
      <c r="I57" s="211" t="s">
        <v>90</v>
      </c>
    </row>
    <row r="58" spans="1:9" ht="20.25" customHeight="1" x14ac:dyDescent="0.2">
      <c r="A58" s="204"/>
      <c r="B58" s="206"/>
      <c r="C58" s="209"/>
      <c r="D58" s="209"/>
      <c r="E58" s="9"/>
      <c r="F58" s="20"/>
      <c r="G58" s="10" t="s">
        <v>86</v>
      </c>
      <c r="H58" s="75">
        <f t="shared" ref="H58:H61" si="10">H63</f>
        <v>1906.8</v>
      </c>
      <c r="I58" s="212"/>
    </row>
    <row r="59" spans="1:9" ht="20.25" customHeight="1" x14ac:dyDescent="0.2">
      <c r="A59" s="204"/>
      <c r="B59" s="206"/>
      <c r="C59" s="209"/>
      <c r="D59" s="209"/>
      <c r="E59" s="9"/>
      <c r="F59" s="20"/>
      <c r="G59" s="10" t="s">
        <v>87</v>
      </c>
      <c r="H59" s="75">
        <f t="shared" si="10"/>
        <v>1897.72</v>
      </c>
      <c r="I59" s="212"/>
    </row>
    <row r="60" spans="1:9" ht="20.25" customHeight="1" x14ac:dyDescent="0.2">
      <c r="A60" s="204"/>
      <c r="B60" s="206"/>
      <c r="C60" s="209"/>
      <c r="D60" s="209"/>
      <c r="E60" s="9"/>
      <c r="F60" s="20"/>
      <c r="G60" s="10" t="s">
        <v>127</v>
      </c>
      <c r="H60" s="75">
        <f t="shared" si="10"/>
        <v>1897.72</v>
      </c>
      <c r="I60" s="212"/>
    </row>
    <row r="61" spans="1:9" ht="20.25" customHeight="1" x14ac:dyDescent="0.2">
      <c r="A61" s="205"/>
      <c r="B61" s="207"/>
      <c r="C61" s="210"/>
      <c r="D61" s="210"/>
      <c r="E61" s="11"/>
      <c r="F61" s="19"/>
      <c r="G61" s="12" t="s">
        <v>128</v>
      </c>
      <c r="H61" s="79">
        <f t="shared" si="10"/>
        <v>1897.72</v>
      </c>
      <c r="I61" s="213"/>
    </row>
    <row r="62" spans="1:9" ht="21.75" customHeight="1" x14ac:dyDescent="0.2">
      <c r="A62" s="204" t="s">
        <v>71</v>
      </c>
      <c r="B62" s="206" t="s">
        <v>152</v>
      </c>
      <c r="C62" s="208" t="s">
        <v>45</v>
      </c>
      <c r="D62" s="208" t="s">
        <v>117</v>
      </c>
      <c r="E62" s="52" t="s">
        <v>94</v>
      </c>
      <c r="F62" s="53">
        <f t="shared" ref="F62" si="11">SUM(H62:H66)</f>
        <v>9415.9600000000009</v>
      </c>
      <c r="G62" s="8" t="s">
        <v>91</v>
      </c>
      <c r="H62" s="71">
        <v>1816</v>
      </c>
      <c r="I62" s="211" t="s">
        <v>90</v>
      </c>
    </row>
    <row r="63" spans="1:9" ht="21.75" customHeight="1" x14ac:dyDescent="0.2">
      <c r="A63" s="204"/>
      <c r="B63" s="206" t="s">
        <v>11</v>
      </c>
      <c r="C63" s="209"/>
      <c r="D63" s="209"/>
      <c r="E63" s="9"/>
      <c r="F63" s="20"/>
      <c r="G63" s="10" t="s">
        <v>86</v>
      </c>
      <c r="H63" s="75">
        <v>1906.8</v>
      </c>
      <c r="I63" s="212"/>
    </row>
    <row r="64" spans="1:9" ht="21.75" customHeight="1" x14ac:dyDescent="0.2">
      <c r="A64" s="204"/>
      <c r="B64" s="206" t="s">
        <v>11</v>
      </c>
      <c r="C64" s="209"/>
      <c r="D64" s="209"/>
      <c r="E64" s="9"/>
      <c r="F64" s="20"/>
      <c r="G64" s="10" t="s">
        <v>87</v>
      </c>
      <c r="H64" s="75">
        <v>1897.72</v>
      </c>
      <c r="I64" s="212"/>
    </row>
    <row r="65" spans="1:9" ht="21.75" customHeight="1" x14ac:dyDescent="0.2">
      <c r="A65" s="204"/>
      <c r="B65" s="206" t="s">
        <v>11</v>
      </c>
      <c r="C65" s="209"/>
      <c r="D65" s="209"/>
      <c r="E65" s="9"/>
      <c r="F65" s="20"/>
      <c r="G65" s="10" t="s">
        <v>127</v>
      </c>
      <c r="H65" s="75">
        <v>1897.72</v>
      </c>
      <c r="I65" s="212"/>
    </row>
    <row r="66" spans="1:9" ht="21.75" customHeight="1" x14ac:dyDescent="0.2">
      <c r="A66" s="205"/>
      <c r="B66" s="207" t="s">
        <v>11</v>
      </c>
      <c r="C66" s="210"/>
      <c r="D66" s="210"/>
      <c r="E66" s="11"/>
      <c r="F66" s="19"/>
      <c r="G66" s="12" t="s">
        <v>128</v>
      </c>
      <c r="H66" s="79">
        <v>1897.72</v>
      </c>
      <c r="I66" s="213"/>
    </row>
    <row r="67" spans="1:9" ht="21.75" customHeight="1" x14ac:dyDescent="0.2">
      <c r="A67" s="204" t="s">
        <v>150</v>
      </c>
      <c r="B67" s="206" t="s">
        <v>285</v>
      </c>
      <c r="C67" s="208" t="s">
        <v>35</v>
      </c>
      <c r="D67" s="208" t="s">
        <v>259</v>
      </c>
      <c r="E67" s="52" t="s">
        <v>94</v>
      </c>
      <c r="F67" s="53">
        <f t="shared" ref="F67" si="12">SUM(H67:H71)</f>
        <v>0</v>
      </c>
      <c r="G67" s="8" t="s">
        <v>91</v>
      </c>
      <c r="H67" s="71">
        <v>0</v>
      </c>
      <c r="I67" s="211" t="s">
        <v>90</v>
      </c>
    </row>
    <row r="68" spans="1:9" ht="21.75" customHeight="1" x14ac:dyDescent="0.2">
      <c r="A68" s="204"/>
      <c r="B68" s="206" t="s">
        <v>11</v>
      </c>
      <c r="C68" s="209"/>
      <c r="D68" s="209"/>
      <c r="E68" s="9"/>
      <c r="F68" s="20"/>
      <c r="G68" s="10" t="s">
        <v>86</v>
      </c>
      <c r="H68" s="75">
        <v>0</v>
      </c>
      <c r="I68" s="212"/>
    </row>
    <row r="69" spans="1:9" ht="21.75" customHeight="1" x14ac:dyDescent="0.2">
      <c r="A69" s="204"/>
      <c r="B69" s="206" t="s">
        <v>11</v>
      </c>
      <c r="C69" s="209"/>
      <c r="D69" s="209"/>
      <c r="E69" s="9"/>
      <c r="F69" s="20"/>
      <c r="G69" s="10" t="s">
        <v>87</v>
      </c>
      <c r="H69" s="75">
        <v>0</v>
      </c>
      <c r="I69" s="212"/>
    </row>
    <row r="70" spans="1:9" ht="21.75" customHeight="1" x14ac:dyDescent="0.2">
      <c r="A70" s="204"/>
      <c r="B70" s="206" t="s">
        <v>11</v>
      </c>
      <c r="C70" s="209"/>
      <c r="D70" s="209"/>
      <c r="E70" s="9"/>
      <c r="F70" s="20"/>
      <c r="G70" s="10" t="s">
        <v>127</v>
      </c>
      <c r="H70" s="75">
        <v>0</v>
      </c>
      <c r="I70" s="212"/>
    </row>
    <row r="71" spans="1:9" ht="21.75" customHeight="1" x14ac:dyDescent="0.2">
      <c r="A71" s="205"/>
      <c r="B71" s="207" t="s">
        <v>11</v>
      </c>
      <c r="C71" s="210"/>
      <c r="D71" s="210"/>
      <c r="E71" s="11"/>
      <c r="F71" s="19"/>
      <c r="G71" s="12" t="s">
        <v>128</v>
      </c>
      <c r="H71" s="79">
        <f>H70*1.05</f>
        <v>0</v>
      </c>
      <c r="I71" s="213"/>
    </row>
    <row r="72" spans="1:9" ht="18.75" customHeight="1" x14ac:dyDescent="0.2">
      <c r="A72" s="228" t="s">
        <v>51</v>
      </c>
      <c r="B72" s="217" t="s">
        <v>286</v>
      </c>
      <c r="C72" s="208" t="s">
        <v>35</v>
      </c>
      <c r="D72" s="208"/>
      <c r="E72" s="52" t="s">
        <v>94</v>
      </c>
      <c r="F72" s="53">
        <f t="shared" ref="F72" si="13">SUM(H72:H76)</f>
        <v>5418583</v>
      </c>
      <c r="G72" s="8" t="s">
        <v>91</v>
      </c>
      <c r="H72" s="22">
        <f>H97+H107</f>
        <v>1205967</v>
      </c>
      <c r="I72" s="211" t="s">
        <v>90</v>
      </c>
    </row>
    <row r="73" spans="1:9" ht="18.75" customHeight="1" x14ac:dyDescent="0.2">
      <c r="A73" s="229"/>
      <c r="B73" s="206"/>
      <c r="C73" s="209"/>
      <c r="D73" s="209"/>
      <c r="E73" s="9"/>
      <c r="F73" s="20"/>
      <c r="G73" s="10" t="s">
        <v>86</v>
      </c>
      <c r="H73" s="21">
        <f t="shared" ref="H73:H76" si="14">H98+H108</f>
        <v>1053154</v>
      </c>
      <c r="I73" s="212"/>
    </row>
    <row r="74" spans="1:9" ht="18.75" customHeight="1" x14ac:dyDescent="0.2">
      <c r="A74" s="229"/>
      <c r="B74" s="206"/>
      <c r="C74" s="209"/>
      <c r="D74" s="209"/>
      <c r="E74" s="9"/>
      <c r="F74" s="20"/>
      <c r="G74" s="10" t="s">
        <v>87</v>
      </c>
      <c r="H74" s="21">
        <f t="shared" si="14"/>
        <v>1053154</v>
      </c>
      <c r="I74" s="212"/>
    </row>
    <row r="75" spans="1:9" ht="18.75" customHeight="1" x14ac:dyDescent="0.2">
      <c r="A75" s="229"/>
      <c r="B75" s="206"/>
      <c r="C75" s="209"/>
      <c r="D75" s="209"/>
      <c r="E75" s="9"/>
      <c r="F75" s="20"/>
      <c r="G75" s="10" t="s">
        <v>127</v>
      </c>
      <c r="H75" s="21">
        <f t="shared" si="14"/>
        <v>1053154</v>
      </c>
      <c r="I75" s="212"/>
    </row>
    <row r="76" spans="1:9" ht="18.75" customHeight="1" x14ac:dyDescent="0.2">
      <c r="A76" s="229"/>
      <c r="B76" s="206"/>
      <c r="C76" s="210"/>
      <c r="D76" s="210"/>
      <c r="E76" s="11"/>
      <c r="F76" s="19"/>
      <c r="G76" s="12" t="s">
        <v>128</v>
      </c>
      <c r="H76" s="23">
        <f t="shared" si="14"/>
        <v>1053154</v>
      </c>
      <c r="I76" s="213"/>
    </row>
    <row r="77" spans="1:9" ht="18.75" customHeight="1" x14ac:dyDescent="0.2">
      <c r="A77" s="229" t="s">
        <v>0</v>
      </c>
      <c r="B77" s="206" t="s">
        <v>68</v>
      </c>
      <c r="C77" s="208" t="s">
        <v>44</v>
      </c>
      <c r="D77" s="208"/>
      <c r="E77" s="52" t="s">
        <v>94</v>
      </c>
      <c r="F77" s="53">
        <f t="shared" ref="F77" si="15">SUM(H77:H81)</f>
        <v>1921814.0459175564</v>
      </c>
      <c r="G77" s="8" t="s">
        <v>91</v>
      </c>
      <c r="H77" s="22">
        <f>H87</f>
        <v>347799.90899999999</v>
      </c>
      <c r="I77" s="211" t="s">
        <v>90</v>
      </c>
    </row>
    <row r="78" spans="1:9" ht="18.75" customHeight="1" x14ac:dyDescent="0.2">
      <c r="A78" s="229"/>
      <c r="B78" s="206"/>
      <c r="C78" s="209"/>
      <c r="D78" s="209"/>
      <c r="E78" s="9"/>
      <c r="F78" s="20"/>
      <c r="G78" s="10" t="s">
        <v>86</v>
      </c>
      <c r="H78" s="21">
        <f t="shared" ref="H78:H81" si="16">H88</f>
        <v>365189.90444999997</v>
      </c>
      <c r="I78" s="212"/>
    </row>
    <row r="79" spans="1:9" ht="18.75" customHeight="1" x14ac:dyDescent="0.2">
      <c r="A79" s="229"/>
      <c r="B79" s="206"/>
      <c r="C79" s="209"/>
      <c r="D79" s="209"/>
      <c r="E79" s="9"/>
      <c r="F79" s="20"/>
      <c r="G79" s="10" t="s">
        <v>87</v>
      </c>
      <c r="H79" s="21">
        <f t="shared" si="16"/>
        <v>383449.39967249997</v>
      </c>
      <c r="I79" s="212"/>
    </row>
    <row r="80" spans="1:9" ht="18.75" customHeight="1" x14ac:dyDescent="0.2">
      <c r="A80" s="229"/>
      <c r="B80" s="206"/>
      <c r="C80" s="209"/>
      <c r="D80" s="209"/>
      <c r="E80" s="9"/>
      <c r="F80" s="20"/>
      <c r="G80" s="10" t="s">
        <v>127</v>
      </c>
      <c r="H80" s="21">
        <f t="shared" si="16"/>
        <v>402621.86965612497</v>
      </c>
      <c r="I80" s="212"/>
    </row>
    <row r="81" spans="1:9" ht="18.75" customHeight="1" x14ac:dyDescent="0.2">
      <c r="A81" s="229"/>
      <c r="B81" s="206"/>
      <c r="C81" s="210"/>
      <c r="D81" s="210"/>
      <c r="E81" s="11"/>
      <c r="F81" s="19"/>
      <c r="G81" s="12" t="s">
        <v>128</v>
      </c>
      <c r="H81" s="23">
        <f t="shared" si="16"/>
        <v>422752.96313893126</v>
      </c>
      <c r="I81" s="213"/>
    </row>
    <row r="82" spans="1:9" ht="18.75" customHeight="1" x14ac:dyDescent="0.2">
      <c r="A82" s="229" t="s">
        <v>0</v>
      </c>
      <c r="B82" s="206" t="s">
        <v>68</v>
      </c>
      <c r="C82" s="208" t="s">
        <v>45</v>
      </c>
      <c r="D82" s="208"/>
      <c r="E82" s="52" t="s">
        <v>94</v>
      </c>
      <c r="F82" s="53">
        <f t="shared" ref="F82" si="17">SUM(H82:H86)</f>
        <v>3209713.0700000003</v>
      </c>
      <c r="G82" s="8" t="s">
        <v>91</v>
      </c>
      <c r="H82" s="22">
        <f>H92+H112+H102+H117</f>
        <v>630908</v>
      </c>
      <c r="I82" s="211" t="s">
        <v>90</v>
      </c>
    </row>
    <row r="83" spans="1:9" ht="18.75" customHeight="1" x14ac:dyDescent="0.2">
      <c r="A83" s="244"/>
      <c r="B83" s="209"/>
      <c r="C83" s="209"/>
      <c r="D83" s="209"/>
      <c r="E83" s="9"/>
      <c r="F83" s="20"/>
      <c r="G83" s="10" t="s">
        <v>86</v>
      </c>
      <c r="H83" s="21">
        <f t="shared" ref="H83:H86" si="18">H93+H113+H103</f>
        <v>647011.79999999993</v>
      </c>
      <c r="I83" s="212"/>
    </row>
    <row r="84" spans="1:9" ht="18.75" customHeight="1" x14ac:dyDescent="0.2">
      <c r="A84" s="244"/>
      <c r="B84" s="209"/>
      <c r="C84" s="209"/>
      <c r="D84" s="209"/>
      <c r="E84" s="9"/>
      <c r="F84" s="20"/>
      <c r="G84" s="10" t="s">
        <v>87</v>
      </c>
      <c r="H84" s="21">
        <f t="shared" si="18"/>
        <v>643931.09000000008</v>
      </c>
      <c r="I84" s="212"/>
    </row>
    <row r="85" spans="1:9" ht="18.75" customHeight="1" x14ac:dyDescent="0.2">
      <c r="A85" s="244"/>
      <c r="B85" s="209"/>
      <c r="C85" s="209"/>
      <c r="D85" s="209"/>
      <c r="E85" s="9"/>
      <c r="F85" s="20"/>
      <c r="G85" s="10" t="s">
        <v>127</v>
      </c>
      <c r="H85" s="21">
        <f t="shared" si="18"/>
        <v>643931.09000000008</v>
      </c>
      <c r="I85" s="212"/>
    </row>
    <row r="86" spans="1:9" ht="18.75" customHeight="1" x14ac:dyDescent="0.2">
      <c r="A86" s="245"/>
      <c r="B86" s="210"/>
      <c r="C86" s="210"/>
      <c r="D86" s="210"/>
      <c r="E86" s="11"/>
      <c r="F86" s="19"/>
      <c r="G86" s="12" t="s">
        <v>128</v>
      </c>
      <c r="H86" s="23">
        <f t="shared" si="18"/>
        <v>643931.09000000008</v>
      </c>
      <c r="I86" s="213"/>
    </row>
    <row r="87" spans="1:9" ht="39.75" customHeight="1" x14ac:dyDescent="0.2">
      <c r="A87" s="217" t="s">
        <v>1</v>
      </c>
      <c r="B87" s="217" t="s">
        <v>12</v>
      </c>
      <c r="C87" s="208" t="s">
        <v>44</v>
      </c>
      <c r="D87" s="208" t="s">
        <v>118</v>
      </c>
      <c r="E87" s="52" t="s">
        <v>94</v>
      </c>
      <c r="F87" s="53">
        <f t="shared" ref="F87" si="19">SUM(H87:H91)</f>
        <v>1921814.0459175564</v>
      </c>
      <c r="G87" s="8" t="s">
        <v>91</v>
      </c>
      <c r="H87" s="71">
        <v>347799.90899999999</v>
      </c>
      <c r="I87" s="211" t="s">
        <v>90</v>
      </c>
    </row>
    <row r="88" spans="1:9" ht="39.75" customHeight="1" x14ac:dyDescent="0.2">
      <c r="A88" s="206"/>
      <c r="B88" s="206"/>
      <c r="C88" s="209"/>
      <c r="D88" s="209"/>
      <c r="E88" s="9"/>
      <c r="F88" s="20"/>
      <c r="G88" s="10" t="s">
        <v>86</v>
      </c>
      <c r="H88" s="75">
        <v>365189.90444999997</v>
      </c>
      <c r="I88" s="212"/>
    </row>
    <row r="89" spans="1:9" ht="39.75" customHeight="1" x14ac:dyDescent="0.2">
      <c r="A89" s="206"/>
      <c r="B89" s="206"/>
      <c r="C89" s="209"/>
      <c r="D89" s="209"/>
      <c r="E89" s="9"/>
      <c r="F89" s="20"/>
      <c r="G89" s="10" t="s">
        <v>87</v>
      </c>
      <c r="H89" s="75">
        <v>383449.39967249997</v>
      </c>
      <c r="I89" s="212"/>
    </row>
    <row r="90" spans="1:9" ht="39.75" customHeight="1" x14ac:dyDescent="0.2">
      <c r="A90" s="206"/>
      <c r="B90" s="206"/>
      <c r="C90" s="209"/>
      <c r="D90" s="209"/>
      <c r="E90" s="9"/>
      <c r="F90" s="20"/>
      <c r="G90" s="10" t="s">
        <v>127</v>
      </c>
      <c r="H90" s="75">
        <v>402621.86965612497</v>
      </c>
      <c r="I90" s="212"/>
    </row>
    <row r="91" spans="1:9" ht="39.75" customHeight="1" x14ac:dyDescent="0.2">
      <c r="A91" s="206"/>
      <c r="B91" s="206"/>
      <c r="C91" s="210"/>
      <c r="D91" s="210"/>
      <c r="E91" s="11"/>
      <c r="F91" s="19"/>
      <c r="G91" s="12" t="s">
        <v>128</v>
      </c>
      <c r="H91" s="79">
        <v>422752.96313893126</v>
      </c>
      <c r="I91" s="213"/>
    </row>
    <row r="92" spans="1:9" ht="17.25" customHeight="1" x14ac:dyDescent="0.2">
      <c r="A92" s="206"/>
      <c r="B92" s="206"/>
      <c r="C92" s="208" t="s">
        <v>45</v>
      </c>
      <c r="D92" s="208" t="s">
        <v>129</v>
      </c>
      <c r="E92" s="52" t="s">
        <v>94</v>
      </c>
      <c r="F92" s="53">
        <f t="shared" ref="F92" si="20">SUM(H92:H96)</f>
        <v>1337381.52</v>
      </c>
      <c r="G92" s="8" t="s">
        <v>91</v>
      </c>
      <c r="H92" s="71">
        <v>246727</v>
      </c>
      <c r="I92" s="211" t="s">
        <v>90</v>
      </c>
    </row>
    <row r="93" spans="1:9" ht="17.25" customHeight="1" x14ac:dyDescent="0.2">
      <c r="A93" s="206"/>
      <c r="B93" s="206"/>
      <c r="C93" s="209"/>
      <c r="D93" s="209"/>
      <c r="E93" s="9"/>
      <c r="F93" s="20"/>
      <c r="G93" s="10" t="s">
        <v>86</v>
      </c>
      <c r="H93" s="75">
        <f>588831.6-314065</f>
        <v>274766.59999999998</v>
      </c>
      <c r="I93" s="212"/>
    </row>
    <row r="94" spans="1:9" ht="17.25" customHeight="1" x14ac:dyDescent="0.2">
      <c r="A94" s="206"/>
      <c r="B94" s="206"/>
      <c r="C94" s="209"/>
      <c r="D94" s="209"/>
      <c r="E94" s="9"/>
      <c r="F94" s="20"/>
      <c r="G94" s="10" t="s">
        <v>87</v>
      </c>
      <c r="H94" s="75">
        <f>586027.64-314065</f>
        <v>271962.64</v>
      </c>
      <c r="I94" s="212"/>
    </row>
    <row r="95" spans="1:9" ht="17.25" customHeight="1" x14ac:dyDescent="0.2">
      <c r="A95" s="206"/>
      <c r="B95" s="206"/>
      <c r="C95" s="209"/>
      <c r="D95" s="209"/>
      <c r="E95" s="9"/>
      <c r="F95" s="20"/>
      <c r="G95" s="10" t="s">
        <v>127</v>
      </c>
      <c r="H95" s="75">
        <f>586027.64-314065</f>
        <v>271962.64</v>
      </c>
      <c r="I95" s="212"/>
    </row>
    <row r="96" spans="1:9" ht="17.25" customHeight="1" x14ac:dyDescent="0.2">
      <c r="A96" s="207"/>
      <c r="B96" s="207"/>
      <c r="C96" s="210"/>
      <c r="D96" s="210"/>
      <c r="E96" s="11"/>
      <c r="F96" s="19"/>
      <c r="G96" s="12" t="s">
        <v>128</v>
      </c>
      <c r="H96" s="79">
        <f>586027.64-314065</f>
        <v>271962.64</v>
      </c>
      <c r="I96" s="213"/>
    </row>
    <row r="97" spans="1:9" ht="31.5" customHeight="1" x14ac:dyDescent="0.2">
      <c r="A97" s="219" t="s">
        <v>135</v>
      </c>
      <c r="B97" s="246" t="s">
        <v>352</v>
      </c>
      <c r="C97" s="214" t="s">
        <v>35</v>
      </c>
      <c r="D97" s="214" t="s">
        <v>260</v>
      </c>
      <c r="E97" s="68" t="s">
        <v>94</v>
      </c>
      <c r="F97" s="69">
        <f t="shared" ref="F97" si="21">SUM(H97:H101)</f>
        <v>5203350</v>
      </c>
      <c r="G97" s="70" t="s">
        <v>91</v>
      </c>
      <c r="H97" s="71">
        <v>1163666</v>
      </c>
      <c r="I97" s="225" t="s">
        <v>90</v>
      </c>
    </row>
    <row r="98" spans="1:9" ht="31.5" customHeight="1" x14ac:dyDescent="0.2">
      <c r="A98" s="251"/>
      <c r="B98" s="247"/>
      <c r="C98" s="215"/>
      <c r="D98" s="215"/>
      <c r="E98" s="72"/>
      <c r="F98" s="73"/>
      <c r="G98" s="74" t="s">
        <v>86</v>
      </c>
      <c r="H98" s="75">
        <v>1009921</v>
      </c>
      <c r="I98" s="226"/>
    </row>
    <row r="99" spans="1:9" ht="31.5" customHeight="1" x14ac:dyDescent="0.2">
      <c r="A99" s="251"/>
      <c r="B99" s="247"/>
      <c r="C99" s="215"/>
      <c r="D99" s="215"/>
      <c r="E99" s="72"/>
      <c r="F99" s="73"/>
      <c r="G99" s="74" t="s">
        <v>87</v>
      </c>
      <c r="H99" s="75">
        <v>1009921</v>
      </c>
      <c r="I99" s="226"/>
    </row>
    <row r="100" spans="1:9" ht="31.5" customHeight="1" x14ac:dyDescent="0.2">
      <c r="A100" s="251"/>
      <c r="B100" s="247"/>
      <c r="C100" s="215"/>
      <c r="D100" s="215"/>
      <c r="E100" s="72"/>
      <c r="F100" s="73"/>
      <c r="G100" s="74" t="s">
        <v>127</v>
      </c>
      <c r="H100" s="75">
        <v>1009921</v>
      </c>
      <c r="I100" s="226"/>
    </row>
    <row r="101" spans="1:9" ht="31.5" customHeight="1" x14ac:dyDescent="0.2">
      <c r="A101" s="251"/>
      <c r="B101" s="247"/>
      <c r="C101" s="216"/>
      <c r="D101" s="216"/>
      <c r="E101" s="76"/>
      <c r="F101" s="77"/>
      <c r="G101" s="78" t="s">
        <v>128</v>
      </c>
      <c r="H101" s="79">
        <v>1009921</v>
      </c>
      <c r="I101" s="227"/>
    </row>
    <row r="102" spans="1:9" ht="27" customHeight="1" x14ac:dyDescent="0.2">
      <c r="A102" s="251"/>
      <c r="B102" s="247"/>
      <c r="C102" s="214" t="s">
        <v>45</v>
      </c>
      <c r="D102" s="214" t="s">
        <v>129</v>
      </c>
      <c r="E102" s="68" t="s">
        <v>94</v>
      </c>
      <c r="F102" s="69">
        <f t="shared" ref="F102" si="22">SUM(H102:H106)</f>
        <v>1570324.6</v>
      </c>
      <c r="G102" s="70" t="s">
        <v>91</v>
      </c>
      <c r="H102" s="71">
        <v>314065</v>
      </c>
      <c r="I102" s="225" t="s">
        <v>90</v>
      </c>
    </row>
    <row r="103" spans="1:9" ht="27" customHeight="1" x14ac:dyDescent="0.2">
      <c r="A103" s="251"/>
      <c r="B103" s="247"/>
      <c r="C103" s="215"/>
      <c r="D103" s="215"/>
      <c r="E103" s="72"/>
      <c r="F103" s="73"/>
      <c r="G103" s="74" t="s">
        <v>86</v>
      </c>
      <c r="H103" s="75">
        <v>314064.59999999998</v>
      </c>
      <c r="I103" s="226"/>
    </row>
    <row r="104" spans="1:9" ht="27" customHeight="1" x14ac:dyDescent="0.2">
      <c r="A104" s="251"/>
      <c r="B104" s="247"/>
      <c r="C104" s="215"/>
      <c r="D104" s="215"/>
      <c r="E104" s="72"/>
      <c r="F104" s="73"/>
      <c r="G104" s="74" t="s">
        <v>87</v>
      </c>
      <c r="H104" s="75">
        <v>314065</v>
      </c>
      <c r="I104" s="226"/>
    </row>
    <row r="105" spans="1:9" ht="27" customHeight="1" x14ac:dyDescent="0.2">
      <c r="A105" s="251"/>
      <c r="B105" s="247"/>
      <c r="C105" s="215"/>
      <c r="D105" s="215"/>
      <c r="E105" s="72"/>
      <c r="F105" s="73"/>
      <c r="G105" s="74" t="s">
        <v>127</v>
      </c>
      <c r="H105" s="75">
        <v>314065</v>
      </c>
      <c r="I105" s="226"/>
    </row>
    <row r="106" spans="1:9" ht="27" customHeight="1" x14ac:dyDescent="0.2">
      <c r="A106" s="252"/>
      <c r="B106" s="248"/>
      <c r="C106" s="216"/>
      <c r="D106" s="216"/>
      <c r="E106" s="76"/>
      <c r="F106" s="77"/>
      <c r="G106" s="78" t="s">
        <v>128</v>
      </c>
      <c r="H106" s="79">
        <v>314065</v>
      </c>
      <c r="I106" s="227"/>
    </row>
    <row r="107" spans="1:9" ht="46.5" customHeight="1" x14ac:dyDescent="0.2">
      <c r="A107" s="219" t="s">
        <v>75</v>
      </c>
      <c r="B107" s="246" t="s">
        <v>353</v>
      </c>
      <c r="C107" s="214" t="s">
        <v>35</v>
      </c>
      <c r="D107" s="214" t="s">
        <v>260</v>
      </c>
      <c r="E107" s="68" t="s">
        <v>94</v>
      </c>
      <c r="F107" s="69">
        <f t="shared" ref="F107" si="23">SUM(H107:H111)</f>
        <v>215233</v>
      </c>
      <c r="G107" s="70" t="s">
        <v>91</v>
      </c>
      <c r="H107" s="71">
        <v>42301</v>
      </c>
      <c r="I107" s="225" t="s">
        <v>90</v>
      </c>
    </row>
    <row r="108" spans="1:9" ht="46.5" customHeight="1" x14ac:dyDescent="0.2">
      <c r="A108" s="220" t="s">
        <v>75</v>
      </c>
      <c r="B108" s="247" t="s">
        <v>14</v>
      </c>
      <c r="C108" s="215"/>
      <c r="D108" s="215"/>
      <c r="E108" s="72"/>
      <c r="F108" s="73"/>
      <c r="G108" s="74" t="s">
        <v>86</v>
      </c>
      <c r="H108" s="75">
        <v>43233</v>
      </c>
      <c r="I108" s="226"/>
    </row>
    <row r="109" spans="1:9" ht="46.5" customHeight="1" x14ac:dyDescent="0.2">
      <c r="A109" s="220" t="s">
        <v>75</v>
      </c>
      <c r="B109" s="247" t="s">
        <v>14</v>
      </c>
      <c r="C109" s="215"/>
      <c r="D109" s="215"/>
      <c r="E109" s="72"/>
      <c r="F109" s="73"/>
      <c r="G109" s="74" t="s">
        <v>87</v>
      </c>
      <c r="H109" s="75">
        <v>43233</v>
      </c>
      <c r="I109" s="226"/>
    </row>
    <row r="110" spans="1:9" ht="46.5" customHeight="1" x14ac:dyDescent="0.2">
      <c r="A110" s="220" t="s">
        <v>75</v>
      </c>
      <c r="B110" s="247" t="s">
        <v>14</v>
      </c>
      <c r="C110" s="215"/>
      <c r="D110" s="215"/>
      <c r="E110" s="72"/>
      <c r="F110" s="73"/>
      <c r="G110" s="74" t="s">
        <v>127</v>
      </c>
      <c r="H110" s="75">
        <v>43233</v>
      </c>
      <c r="I110" s="226"/>
    </row>
    <row r="111" spans="1:9" ht="46.5" customHeight="1" x14ac:dyDescent="0.2">
      <c r="A111" s="221" t="s">
        <v>75</v>
      </c>
      <c r="B111" s="248" t="s">
        <v>14</v>
      </c>
      <c r="C111" s="216"/>
      <c r="D111" s="216"/>
      <c r="E111" s="76"/>
      <c r="F111" s="77"/>
      <c r="G111" s="78" t="s">
        <v>128</v>
      </c>
      <c r="H111" s="79">
        <v>43233</v>
      </c>
      <c r="I111" s="227"/>
    </row>
    <row r="112" spans="1:9" ht="16.5" customHeight="1" x14ac:dyDescent="0.2">
      <c r="A112" s="249" t="s">
        <v>136</v>
      </c>
      <c r="B112" s="235" t="s">
        <v>114</v>
      </c>
      <c r="C112" s="214" t="s">
        <v>45</v>
      </c>
      <c r="D112" s="214" t="s">
        <v>119</v>
      </c>
      <c r="E112" s="68" t="s">
        <v>94</v>
      </c>
      <c r="F112" s="69">
        <f t="shared" ref="F112" si="24">SUM(H112:H116)</f>
        <v>287300.95</v>
      </c>
      <c r="G112" s="70" t="s">
        <v>91</v>
      </c>
      <c r="H112" s="71">
        <v>55410</v>
      </c>
      <c r="I112" s="225" t="s">
        <v>90</v>
      </c>
    </row>
    <row r="113" spans="1:9" ht="16.5" customHeight="1" x14ac:dyDescent="0.2">
      <c r="A113" s="241"/>
      <c r="B113" s="236"/>
      <c r="C113" s="215"/>
      <c r="D113" s="215"/>
      <c r="E113" s="72"/>
      <c r="F113" s="73"/>
      <c r="G113" s="74" t="s">
        <v>86</v>
      </c>
      <c r="H113" s="75">
        <v>58180.6</v>
      </c>
      <c r="I113" s="226"/>
    </row>
    <row r="114" spans="1:9" ht="16.5" customHeight="1" x14ac:dyDescent="0.2">
      <c r="A114" s="241"/>
      <c r="B114" s="236"/>
      <c r="C114" s="215"/>
      <c r="D114" s="215"/>
      <c r="E114" s="72"/>
      <c r="F114" s="73"/>
      <c r="G114" s="74" t="s">
        <v>87</v>
      </c>
      <c r="H114" s="75">
        <v>57903.45</v>
      </c>
      <c r="I114" s="226"/>
    </row>
    <row r="115" spans="1:9" ht="16.5" customHeight="1" x14ac:dyDescent="0.2">
      <c r="A115" s="241"/>
      <c r="B115" s="236"/>
      <c r="C115" s="215"/>
      <c r="D115" s="215"/>
      <c r="E115" s="72"/>
      <c r="F115" s="73"/>
      <c r="G115" s="74" t="s">
        <v>127</v>
      </c>
      <c r="H115" s="75">
        <v>57903.45</v>
      </c>
      <c r="I115" s="226"/>
    </row>
    <row r="116" spans="1:9" ht="16.5" customHeight="1" x14ac:dyDescent="0.2">
      <c r="A116" s="250"/>
      <c r="B116" s="237"/>
      <c r="C116" s="216"/>
      <c r="D116" s="216"/>
      <c r="E116" s="76"/>
      <c r="F116" s="77"/>
      <c r="G116" s="78" t="s">
        <v>128</v>
      </c>
      <c r="H116" s="79">
        <v>57903.45</v>
      </c>
      <c r="I116" s="227"/>
    </row>
    <row r="117" spans="1:9" ht="16.5" customHeight="1" x14ac:dyDescent="0.2">
      <c r="A117" s="249" t="s">
        <v>331</v>
      </c>
      <c r="B117" s="235" t="s">
        <v>351</v>
      </c>
      <c r="C117" s="214" t="s">
        <v>45</v>
      </c>
      <c r="D117" s="214" t="s">
        <v>332</v>
      </c>
      <c r="E117" s="68" t="s">
        <v>94</v>
      </c>
      <c r="F117" s="69">
        <f t="shared" ref="F117" si="25">SUM(H117:H121)</f>
        <v>14706</v>
      </c>
      <c r="G117" s="70" t="s">
        <v>91</v>
      </c>
      <c r="H117" s="71">
        <v>14706</v>
      </c>
      <c r="I117" s="225" t="s">
        <v>90</v>
      </c>
    </row>
    <row r="118" spans="1:9" ht="16.5" customHeight="1" x14ac:dyDescent="0.2">
      <c r="A118" s="241"/>
      <c r="B118" s="236"/>
      <c r="C118" s="215"/>
      <c r="D118" s="215"/>
      <c r="E118" s="72"/>
      <c r="F118" s="73"/>
      <c r="G118" s="74" t="s">
        <v>86</v>
      </c>
      <c r="H118" s="75">
        <v>0</v>
      </c>
      <c r="I118" s="226"/>
    </row>
    <row r="119" spans="1:9" ht="16.5" customHeight="1" x14ac:dyDescent="0.2">
      <c r="A119" s="241"/>
      <c r="B119" s="236"/>
      <c r="C119" s="215"/>
      <c r="D119" s="215"/>
      <c r="E119" s="72"/>
      <c r="F119" s="73"/>
      <c r="G119" s="74" t="s">
        <v>87</v>
      </c>
      <c r="H119" s="75">
        <v>0</v>
      </c>
      <c r="I119" s="226"/>
    </row>
    <row r="120" spans="1:9" ht="16.5" customHeight="1" x14ac:dyDescent="0.2">
      <c r="A120" s="241"/>
      <c r="B120" s="236"/>
      <c r="C120" s="215"/>
      <c r="D120" s="215"/>
      <c r="E120" s="72"/>
      <c r="F120" s="73"/>
      <c r="G120" s="74" t="s">
        <v>127</v>
      </c>
      <c r="H120" s="75">
        <v>0</v>
      </c>
      <c r="I120" s="226"/>
    </row>
    <row r="121" spans="1:9" ht="16.5" customHeight="1" x14ac:dyDescent="0.2">
      <c r="A121" s="250"/>
      <c r="B121" s="237"/>
      <c r="C121" s="216"/>
      <c r="D121" s="216"/>
      <c r="E121" s="76"/>
      <c r="F121" s="77"/>
      <c r="G121" s="78" t="s">
        <v>128</v>
      </c>
      <c r="H121" s="79">
        <v>0</v>
      </c>
      <c r="I121" s="227"/>
    </row>
    <row r="122" spans="1:9" ht="18.75" customHeight="1" x14ac:dyDescent="0.2">
      <c r="A122" s="241" t="s">
        <v>2</v>
      </c>
      <c r="B122" s="235" t="s">
        <v>262</v>
      </c>
      <c r="C122" s="214" t="s">
        <v>35</v>
      </c>
      <c r="D122" s="214"/>
      <c r="E122" s="68" t="s">
        <v>94</v>
      </c>
      <c r="F122" s="69">
        <f t="shared" ref="F122" si="26">SUM(H122:H126)</f>
        <v>470719</v>
      </c>
      <c r="G122" s="70" t="s">
        <v>91</v>
      </c>
      <c r="H122" s="71">
        <v>105575</v>
      </c>
      <c r="I122" s="225" t="s">
        <v>90</v>
      </c>
    </row>
    <row r="123" spans="1:9" ht="18.75" customHeight="1" x14ac:dyDescent="0.2">
      <c r="A123" s="241"/>
      <c r="B123" s="236"/>
      <c r="C123" s="215"/>
      <c r="D123" s="215"/>
      <c r="E123" s="72"/>
      <c r="F123" s="73"/>
      <c r="G123" s="74" t="s">
        <v>86</v>
      </c>
      <c r="H123" s="75">
        <v>91286</v>
      </c>
      <c r="I123" s="226"/>
    </row>
    <row r="124" spans="1:9" ht="18.75" customHeight="1" x14ac:dyDescent="0.2">
      <c r="A124" s="241"/>
      <c r="B124" s="236"/>
      <c r="C124" s="215"/>
      <c r="D124" s="215"/>
      <c r="E124" s="72"/>
      <c r="F124" s="73"/>
      <c r="G124" s="74" t="s">
        <v>87</v>
      </c>
      <c r="H124" s="75">
        <v>91286</v>
      </c>
      <c r="I124" s="226"/>
    </row>
    <row r="125" spans="1:9" ht="18.75" customHeight="1" x14ac:dyDescent="0.2">
      <c r="A125" s="241"/>
      <c r="B125" s="236"/>
      <c r="C125" s="215"/>
      <c r="D125" s="215"/>
      <c r="E125" s="72"/>
      <c r="F125" s="73"/>
      <c r="G125" s="74" t="s">
        <v>127</v>
      </c>
      <c r="H125" s="75">
        <v>91286</v>
      </c>
      <c r="I125" s="226"/>
    </row>
    <row r="126" spans="1:9" ht="18.75" customHeight="1" x14ac:dyDescent="0.2">
      <c r="A126" s="241"/>
      <c r="B126" s="236"/>
      <c r="C126" s="216"/>
      <c r="D126" s="216"/>
      <c r="E126" s="76"/>
      <c r="F126" s="77"/>
      <c r="G126" s="78" t="s">
        <v>128</v>
      </c>
      <c r="H126" s="79">
        <v>91286</v>
      </c>
      <c r="I126" s="227"/>
    </row>
    <row r="127" spans="1:9" ht="18.75" customHeight="1" x14ac:dyDescent="0.2">
      <c r="A127" s="241" t="s">
        <v>4</v>
      </c>
      <c r="B127" s="236"/>
      <c r="C127" s="214" t="s">
        <v>45</v>
      </c>
      <c r="D127" s="214"/>
      <c r="E127" s="68" t="s">
        <v>94</v>
      </c>
      <c r="F127" s="69">
        <f t="shared" ref="F127" si="27">SUM(H127:H131)</f>
        <v>131750.85</v>
      </c>
      <c r="G127" s="70" t="s">
        <v>91</v>
      </c>
      <c r="H127" s="71">
        <v>25410</v>
      </c>
      <c r="I127" s="225" t="s">
        <v>90</v>
      </c>
    </row>
    <row r="128" spans="1:9" ht="18.75" customHeight="1" x14ac:dyDescent="0.2">
      <c r="A128" s="242"/>
      <c r="B128" s="236"/>
      <c r="C128" s="215"/>
      <c r="D128" s="215"/>
      <c r="E128" s="72"/>
      <c r="F128" s="73"/>
      <c r="G128" s="74" t="s">
        <v>86</v>
      </c>
      <c r="H128" s="75">
        <v>26680.5</v>
      </c>
      <c r="I128" s="226"/>
    </row>
    <row r="129" spans="1:9" ht="18.75" customHeight="1" x14ac:dyDescent="0.2">
      <c r="A129" s="242"/>
      <c r="B129" s="236"/>
      <c r="C129" s="215"/>
      <c r="D129" s="215"/>
      <c r="E129" s="72"/>
      <c r="F129" s="73"/>
      <c r="G129" s="74" t="s">
        <v>87</v>
      </c>
      <c r="H129" s="75">
        <v>26553.45</v>
      </c>
      <c r="I129" s="226"/>
    </row>
    <row r="130" spans="1:9" ht="18.75" customHeight="1" x14ac:dyDescent="0.2">
      <c r="A130" s="242"/>
      <c r="B130" s="236"/>
      <c r="C130" s="215"/>
      <c r="D130" s="215"/>
      <c r="E130" s="72"/>
      <c r="F130" s="73"/>
      <c r="G130" s="74" t="s">
        <v>127</v>
      </c>
      <c r="H130" s="75">
        <v>26553.45</v>
      </c>
      <c r="I130" s="226"/>
    </row>
    <row r="131" spans="1:9" ht="18.75" customHeight="1" x14ac:dyDescent="0.2">
      <c r="A131" s="243"/>
      <c r="B131" s="237"/>
      <c r="C131" s="216"/>
      <c r="D131" s="216"/>
      <c r="E131" s="76"/>
      <c r="F131" s="77"/>
      <c r="G131" s="78" t="s">
        <v>128</v>
      </c>
      <c r="H131" s="79">
        <v>26553.45</v>
      </c>
      <c r="I131" s="227"/>
    </row>
    <row r="132" spans="1:9" ht="39.75" customHeight="1" x14ac:dyDescent="0.2">
      <c r="A132" s="249" t="s">
        <v>3</v>
      </c>
      <c r="B132" s="235" t="s">
        <v>354</v>
      </c>
      <c r="C132" s="214" t="s">
        <v>35</v>
      </c>
      <c r="D132" s="214" t="s">
        <v>120</v>
      </c>
      <c r="E132" s="68" t="s">
        <v>94</v>
      </c>
      <c r="F132" s="69">
        <f t="shared" ref="F132" si="28">SUM(H132:H136)</f>
        <v>470719</v>
      </c>
      <c r="G132" s="70" t="s">
        <v>91</v>
      </c>
      <c r="H132" s="71">
        <v>105575</v>
      </c>
      <c r="I132" s="225" t="s">
        <v>90</v>
      </c>
    </row>
    <row r="133" spans="1:9" ht="39.75" customHeight="1" x14ac:dyDescent="0.2">
      <c r="A133" s="242"/>
      <c r="B133" s="215"/>
      <c r="C133" s="215"/>
      <c r="D133" s="215"/>
      <c r="E133" s="72"/>
      <c r="F133" s="73"/>
      <c r="G133" s="74" t="s">
        <v>86</v>
      </c>
      <c r="H133" s="75">
        <v>91286</v>
      </c>
      <c r="I133" s="226"/>
    </row>
    <row r="134" spans="1:9" ht="39.75" customHeight="1" x14ac:dyDescent="0.2">
      <c r="A134" s="242"/>
      <c r="B134" s="215"/>
      <c r="C134" s="215"/>
      <c r="D134" s="215"/>
      <c r="E134" s="72"/>
      <c r="F134" s="73"/>
      <c r="G134" s="74" t="s">
        <v>87</v>
      </c>
      <c r="H134" s="75">
        <v>91286</v>
      </c>
      <c r="I134" s="226"/>
    </row>
    <row r="135" spans="1:9" ht="39.75" customHeight="1" x14ac:dyDescent="0.2">
      <c r="A135" s="242"/>
      <c r="B135" s="215"/>
      <c r="C135" s="215"/>
      <c r="D135" s="215"/>
      <c r="E135" s="72"/>
      <c r="F135" s="73"/>
      <c r="G135" s="74" t="s">
        <v>127</v>
      </c>
      <c r="H135" s="75">
        <v>91286</v>
      </c>
      <c r="I135" s="226"/>
    </row>
    <row r="136" spans="1:9" ht="39.75" customHeight="1" x14ac:dyDescent="0.2">
      <c r="A136" s="242"/>
      <c r="B136" s="216"/>
      <c r="C136" s="216"/>
      <c r="D136" s="216"/>
      <c r="E136" s="76"/>
      <c r="F136" s="77"/>
      <c r="G136" s="78" t="s">
        <v>128</v>
      </c>
      <c r="H136" s="79">
        <v>91286</v>
      </c>
      <c r="I136" s="227"/>
    </row>
    <row r="137" spans="1:9" ht="28.5" customHeight="1" x14ac:dyDescent="0.2">
      <c r="A137" s="249" t="s">
        <v>110</v>
      </c>
      <c r="B137" s="235" t="s">
        <v>263</v>
      </c>
      <c r="C137" s="214" t="s">
        <v>45</v>
      </c>
      <c r="D137" s="214" t="s">
        <v>121</v>
      </c>
      <c r="E137" s="68" t="s">
        <v>94</v>
      </c>
      <c r="F137" s="69">
        <f t="shared" ref="F137" si="29">SUM(H137:H141)</f>
        <v>131750.85</v>
      </c>
      <c r="G137" s="70" t="s">
        <v>91</v>
      </c>
      <c r="H137" s="71">
        <v>25410</v>
      </c>
      <c r="I137" s="225" t="s">
        <v>90</v>
      </c>
    </row>
    <row r="138" spans="1:9" ht="28.5" customHeight="1" x14ac:dyDescent="0.2">
      <c r="A138" s="242"/>
      <c r="B138" s="215"/>
      <c r="C138" s="215"/>
      <c r="D138" s="215"/>
      <c r="E138" s="72"/>
      <c r="F138" s="73"/>
      <c r="G138" s="74" t="s">
        <v>86</v>
      </c>
      <c r="H138" s="75">
        <v>26680.5</v>
      </c>
      <c r="I138" s="226"/>
    </row>
    <row r="139" spans="1:9" ht="28.5" customHeight="1" x14ac:dyDescent="0.2">
      <c r="A139" s="242"/>
      <c r="B139" s="215"/>
      <c r="C139" s="215"/>
      <c r="D139" s="215"/>
      <c r="E139" s="72"/>
      <c r="F139" s="73"/>
      <c r="G139" s="74" t="s">
        <v>87</v>
      </c>
      <c r="H139" s="75">
        <v>26553.45</v>
      </c>
      <c r="I139" s="226"/>
    </row>
    <row r="140" spans="1:9" ht="28.5" customHeight="1" x14ac:dyDescent="0.2">
      <c r="A140" s="242"/>
      <c r="B140" s="215"/>
      <c r="C140" s="215"/>
      <c r="D140" s="215"/>
      <c r="E140" s="72"/>
      <c r="F140" s="73"/>
      <c r="G140" s="74" t="s">
        <v>127</v>
      </c>
      <c r="H140" s="75">
        <v>26553.45</v>
      </c>
      <c r="I140" s="226"/>
    </row>
    <row r="141" spans="1:9" ht="48" customHeight="1" x14ac:dyDescent="0.2">
      <c r="A141" s="243"/>
      <c r="B141" s="216"/>
      <c r="C141" s="216"/>
      <c r="D141" s="216"/>
      <c r="E141" s="76"/>
      <c r="F141" s="77"/>
      <c r="G141" s="78" t="s">
        <v>128</v>
      </c>
      <c r="H141" s="79">
        <v>26553.45</v>
      </c>
      <c r="I141" s="227"/>
    </row>
    <row r="142" spans="1:9" ht="18.75" customHeight="1" x14ac:dyDescent="0.2">
      <c r="A142" s="228" t="s">
        <v>4</v>
      </c>
      <c r="B142" s="217" t="s">
        <v>261</v>
      </c>
      <c r="C142" s="208" t="s">
        <v>35</v>
      </c>
      <c r="D142" s="208"/>
      <c r="E142" s="52" t="s">
        <v>94</v>
      </c>
      <c r="F142" s="53">
        <f t="shared" ref="F142" si="30">SUM(H142:H146)</f>
        <v>158381</v>
      </c>
      <c r="G142" s="8" t="s">
        <v>91</v>
      </c>
      <c r="H142" s="22">
        <v>19865</v>
      </c>
      <c r="I142" s="211" t="s">
        <v>90</v>
      </c>
    </row>
    <row r="143" spans="1:9" ht="18.75" customHeight="1" x14ac:dyDescent="0.2">
      <c r="A143" s="229"/>
      <c r="B143" s="206"/>
      <c r="C143" s="209"/>
      <c r="D143" s="209"/>
      <c r="E143" s="9"/>
      <c r="F143" s="20"/>
      <c r="G143" s="10" t="s">
        <v>86</v>
      </c>
      <c r="H143" s="21">
        <f t="shared" ref="H143:H146" si="31">H153</f>
        <v>34629</v>
      </c>
      <c r="I143" s="212"/>
    </row>
    <row r="144" spans="1:9" ht="18.75" customHeight="1" x14ac:dyDescent="0.2">
      <c r="A144" s="229"/>
      <c r="B144" s="206"/>
      <c r="C144" s="209"/>
      <c r="D144" s="209"/>
      <c r="E144" s="9"/>
      <c r="F144" s="20"/>
      <c r="G144" s="10" t="s">
        <v>87</v>
      </c>
      <c r="H144" s="21">
        <f t="shared" si="31"/>
        <v>34629</v>
      </c>
      <c r="I144" s="212"/>
    </row>
    <row r="145" spans="1:9" ht="18.75" customHeight="1" x14ac:dyDescent="0.2">
      <c r="A145" s="229"/>
      <c r="B145" s="206"/>
      <c r="C145" s="209"/>
      <c r="D145" s="209"/>
      <c r="E145" s="9"/>
      <c r="F145" s="20"/>
      <c r="G145" s="10" t="s">
        <v>127</v>
      </c>
      <c r="H145" s="21">
        <f t="shared" si="31"/>
        <v>34629</v>
      </c>
      <c r="I145" s="212"/>
    </row>
    <row r="146" spans="1:9" ht="18.75" customHeight="1" x14ac:dyDescent="0.2">
      <c r="A146" s="229"/>
      <c r="B146" s="206"/>
      <c r="C146" s="210"/>
      <c r="D146" s="210"/>
      <c r="E146" s="11"/>
      <c r="F146" s="19"/>
      <c r="G146" s="12" t="s">
        <v>128</v>
      </c>
      <c r="H146" s="23">
        <f t="shared" si="31"/>
        <v>34629</v>
      </c>
      <c r="I146" s="213"/>
    </row>
    <row r="147" spans="1:9" ht="21.75" customHeight="1" x14ac:dyDescent="0.2">
      <c r="A147" s="229" t="s">
        <v>80</v>
      </c>
      <c r="B147" s="206"/>
      <c r="C147" s="208" t="s">
        <v>45</v>
      </c>
      <c r="D147" s="208"/>
      <c r="E147" s="52" t="s">
        <v>94</v>
      </c>
      <c r="F147" s="53">
        <f t="shared" ref="F147" si="32">SUM(H147:H151)</f>
        <v>25624.095000000001</v>
      </c>
      <c r="G147" s="8" t="s">
        <v>91</v>
      </c>
      <c r="H147" s="22">
        <f>H157+H162</f>
        <v>6846</v>
      </c>
      <c r="I147" s="211" t="s">
        <v>90</v>
      </c>
    </row>
    <row r="148" spans="1:9" ht="21.75" customHeight="1" x14ac:dyDescent="0.2">
      <c r="A148" s="244"/>
      <c r="B148" s="206"/>
      <c r="C148" s="209"/>
      <c r="D148" s="209"/>
      <c r="E148" s="9"/>
      <c r="F148" s="20"/>
      <c r="G148" s="10" t="s">
        <v>86</v>
      </c>
      <c r="H148" s="21">
        <f>H158+H163</f>
        <v>4711.3499999999995</v>
      </c>
      <c r="I148" s="212"/>
    </row>
    <row r="149" spans="1:9" ht="21.75" customHeight="1" x14ac:dyDescent="0.2">
      <c r="A149" s="244"/>
      <c r="B149" s="206"/>
      <c r="C149" s="209"/>
      <c r="D149" s="209"/>
      <c r="E149" s="9"/>
      <c r="F149" s="20"/>
      <c r="G149" s="10" t="s">
        <v>87</v>
      </c>
      <c r="H149" s="21">
        <f>H159+H164</f>
        <v>4688.915</v>
      </c>
      <c r="I149" s="212"/>
    </row>
    <row r="150" spans="1:9" ht="21.75" customHeight="1" x14ac:dyDescent="0.2">
      <c r="A150" s="244"/>
      <c r="B150" s="206"/>
      <c r="C150" s="209"/>
      <c r="D150" s="209"/>
      <c r="E150" s="9"/>
      <c r="F150" s="20"/>
      <c r="G150" s="10" t="s">
        <v>127</v>
      </c>
      <c r="H150" s="21">
        <f>H160+H165</f>
        <v>4688.915</v>
      </c>
      <c r="I150" s="212"/>
    </row>
    <row r="151" spans="1:9" ht="21.75" customHeight="1" x14ac:dyDescent="0.2">
      <c r="A151" s="245"/>
      <c r="B151" s="207"/>
      <c r="C151" s="210"/>
      <c r="D151" s="210"/>
      <c r="E151" s="11"/>
      <c r="F151" s="19"/>
      <c r="G151" s="12" t="s">
        <v>128</v>
      </c>
      <c r="H151" s="23">
        <f>H161+H166</f>
        <v>4688.915</v>
      </c>
      <c r="I151" s="213"/>
    </row>
    <row r="152" spans="1:9" ht="21.75" customHeight="1" x14ac:dyDescent="0.2">
      <c r="A152" s="241" t="s">
        <v>5</v>
      </c>
      <c r="B152" s="235" t="s">
        <v>355</v>
      </c>
      <c r="C152" s="214" t="s">
        <v>35</v>
      </c>
      <c r="D152" s="214" t="s">
        <v>356</v>
      </c>
      <c r="E152" s="68" t="s">
        <v>94</v>
      </c>
      <c r="F152" s="69">
        <f t="shared" ref="F152" si="33">SUM(H152:H156)</f>
        <v>158381</v>
      </c>
      <c r="G152" s="70" t="s">
        <v>91</v>
      </c>
      <c r="H152" s="71">
        <v>19865</v>
      </c>
      <c r="I152" s="225" t="s">
        <v>90</v>
      </c>
    </row>
    <row r="153" spans="1:9" ht="21.75" customHeight="1" x14ac:dyDescent="0.2">
      <c r="A153" s="241"/>
      <c r="B153" s="236"/>
      <c r="C153" s="215"/>
      <c r="D153" s="215"/>
      <c r="E153" s="72"/>
      <c r="F153" s="73"/>
      <c r="G153" s="74" t="s">
        <v>86</v>
      </c>
      <c r="H153" s="75">
        <v>34629</v>
      </c>
      <c r="I153" s="226"/>
    </row>
    <row r="154" spans="1:9" ht="21.75" customHeight="1" x14ac:dyDescent="0.2">
      <c r="A154" s="241"/>
      <c r="B154" s="236"/>
      <c r="C154" s="215"/>
      <c r="D154" s="215"/>
      <c r="E154" s="72"/>
      <c r="F154" s="73"/>
      <c r="G154" s="74" t="s">
        <v>87</v>
      </c>
      <c r="H154" s="75">
        <v>34629</v>
      </c>
      <c r="I154" s="226"/>
    </row>
    <row r="155" spans="1:9" ht="21.75" customHeight="1" x14ac:dyDescent="0.2">
      <c r="A155" s="241"/>
      <c r="B155" s="236"/>
      <c r="C155" s="215"/>
      <c r="D155" s="215"/>
      <c r="E155" s="72"/>
      <c r="F155" s="73"/>
      <c r="G155" s="74" t="s">
        <v>127</v>
      </c>
      <c r="H155" s="75">
        <v>34629</v>
      </c>
      <c r="I155" s="226"/>
    </row>
    <row r="156" spans="1:9" ht="21.75" customHeight="1" x14ac:dyDescent="0.2">
      <c r="A156" s="241"/>
      <c r="B156" s="236"/>
      <c r="C156" s="216"/>
      <c r="D156" s="216"/>
      <c r="E156" s="76"/>
      <c r="F156" s="77"/>
      <c r="G156" s="78" t="s">
        <v>128</v>
      </c>
      <c r="H156" s="79">
        <v>34629</v>
      </c>
      <c r="I156" s="227"/>
    </row>
    <row r="157" spans="1:9" ht="25.5" customHeight="1" x14ac:dyDescent="0.2">
      <c r="A157" s="241" t="s">
        <v>81</v>
      </c>
      <c r="B157" s="236" t="s">
        <v>84</v>
      </c>
      <c r="C157" s="214" t="s">
        <v>45</v>
      </c>
      <c r="D157" s="214" t="s">
        <v>357</v>
      </c>
      <c r="E157" s="68" t="s">
        <v>94</v>
      </c>
      <c r="F157" s="69">
        <f t="shared" ref="F157" si="34">SUM(H157:H161)</f>
        <v>24462.654999999999</v>
      </c>
      <c r="G157" s="70" t="s">
        <v>91</v>
      </c>
      <c r="H157" s="71">
        <v>6622</v>
      </c>
      <c r="I157" s="225" t="s">
        <v>90</v>
      </c>
    </row>
    <row r="158" spans="1:9" ht="25.5" customHeight="1" x14ac:dyDescent="0.2">
      <c r="A158" s="242"/>
      <c r="B158" s="236"/>
      <c r="C158" s="215"/>
      <c r="D158" s="215"/>
      <c r="E158" s="72"/>
      <c r="F158" s="73"/>
      <c r="G158" s="74" t="s">
        <v>86</v>
      </c>
      <c r="H158" s="75">
        <v>4476.1499999999996</v>
      </c>
      <c r="I158" s="226"/>
    </row>
    <row r="159" spans="1:9" ht="25.5" customHeight="1" x14ac:dyDescent="0.2">
      <c r="A159" s="242"/>
      <c r="B159" s="236"/>
      <c r="C159" s="215"/>
      <c r="D159" s="215"/>
      <c r="E159" s="72"/>
      <c r="F159" s="73"/>
      <c r="G159" s="74" t="s">
        <v>87</v>
      </c>
      <c r="H159" s="75">
        <v>4454.835</v>
      </c>
      <c r="I159" s="226"/>
    </row>
    <row r="160" spans="1:9" ht="25.5" customHeight="1" x14ac:dyDescent="0.2">
      <c r="A160" s="242"/>
      <c r="B160" s="236"/>
      <c r="C160" s="215"/>
      <c r="D160" s="215"/>
      <c r="E160" s="72"/>
      <c r="F160" s="73"/>
      <c r="G160" s="74" t="s">
        <v>127</v>
      </c>
      <c r="H160" s="75">
        <v>4454.835</v>
      </c>
      <c r="I160" s="226"/>
    </row>
    <row r="161" spans="1:9" ht="25.5" customHeight="1" x14ac:dyDescent="0.2">
      <c r="A161" s="243"/>
      <c r="B161" s="237"/>
      <c r="C161" s="216"/>
      <c r="D161" s="216"/>
      <c r="E161" s="76"/>
      <c r="F161" s="77"/>
      <c r="G161" s="78" t="s">
        <v>128</v>
      </c>
      <c r="H161" s="79">
        <v>4454.835</v>
      </c>
      <c r="I161" s="227"/>
    </row>
    <row r="162" spans="1:9" ht="22.5" customHeight="1" x14ac:dyDescent="0.2">
      <c r="A162" s="249" t="s">
        <v>137</v>
      </c>
      <c r="B162" s="246" t="s">
        <v>183</v>
      </c>
      <c r="C162" s="214" t="s">
        <v>45</v>
      </c>
      <c r="D162" s="214" t="s">
        <v>296</v>
      </c>
      <c r="E162" s="68" t="s">
        <v>94</v>
      </c>
      <c r="F162" s="69">
        <f t="shared" ref="F162" si="35">SUM(H162:H166)</f>
        <v>1161.44</v>
      </c>
      <c r="G162" s="70" t="s">
        <v>91</v>
      </c>
      <c r="H162" s="71">
        <v>224</v>
      </c>
      <c r="I162" s="225" t="s">
        <v>90</v>
      </c>
    </row>
    <row r="163" spans="1:9" ht="22.5" customHeight="1" x14ac:dyDescent="0.2">
      <c r="A163" s="241"/>
      <c r="B163" s="247"/>
      <c r="C163" s="215"/>
      <c r="D163" s="215"/>
      <c r="E163" s="72"/>
      <c r="F163" s="73"/>
      <c r="G163" s="74" t="s">
        <v>86</v>
      </c>
      <c r="H163" s="75">
        <v>235.2</v>
      </c>
      <c r="I163" s="226"/>
    </row>
    <row r="164" spans="1:9" ht="22.5" customHeight="1" x14ac:dyDescent="0.2">
      <c r="A164" s="241"/>
      <c r="B164" s="247"/>
      <c r="C164" s="215"/>
      <c r="D164" s="215"/>
      <c r="E164" s="72"/>
      <c r="F164" s="73"/>
      <c r="G164" s="74" t="s">
        <v>87</v>
      </c>
      <c r="H164" s="75">
        <v>234.08</v>
      </c>
      <c r="I164" s="226"/>
    </row>
    <row r="165" spans="1:9" ht="22.5" customHeight="1" x14ac:dyDescent="0.2">
      <c r="A165" s="241"/>
      <c r="B165" s="247"/>
      <c r="C165" s="215"/>
      <c r="D165" s="215"/>
      <c r="E165" s="72"/>
      <c r="F165" s="73"/>
      <c r="G165" s="74" t="s">
        <v>127</v>
      </c>
      <c r="H165" s="75">
        <v>234.08</v>
      </c>
      <c r="I165" s="226"/>
    </row>
    <row r="166" spans="1:9" ht="22.5" customHeight="1" x14ac:dyDescent="0.2">
      <c r="A166" s="250"/>
      <c r="B166" s="248"/>
      <c r="C166" s="216"/>
      <c r="D166" s="216"/>
      <c r="E166" s="76"/>
      <c r="F166" s="77"/>
      <c r="G166" s="78" t="s">
        <v>128</v>
      </c>
      <c r="H166" s="79">
        <v>234.08</v>
      </c>
      <c r="I166" s="227"/>
    </row>
    <row r="167" spans="1:9" ht="16.5" customHeight="1" x14ac:dyDescent="0.2">
      <c r="A167" s="228" t="s">
        <v>7</v>
      </c>
      <c r="B167" s="217" t="s">
        <v>264</v>
      </c>
      <c r="C167" s="208" t="s">
        <v>45</v>
      </c>
      <c r="D167" s="208"/>
      <c r="E167" s="52" t="s">
        <v>94</v>
      </c>
      <c r="F167" s="53">
        <f>SUM(H167:H171)</f>
        <v>518.5</v>
      </c>
      <c r="G167" s="8" t="s">
        <v>91</v>
      </c>
      <c r="H167" s="71">
        <v>100</v>
      </c>
      <c r="I167" s="211" t="s">
        <v>90</v>
      </c>
    </row>
    <row r="168" spans="1:9" ht="16.5" customHeight="1" x14ac:dyDescent="0.2">
      <c r="A168" s="229"/>
      <c r="B168" s="206"/>
      <c r="C168" s="209"/>
      <c r="D168" s="209"/>
      <c r="E168" s="9"/>
      <c r="F168" s="20"/>
      <c r="G168" s="10" t="s">
        <v>86</v>
      </c>
      <c r="H168" s="75">
        <v>105</v>
      </c>
      <c r="I168" s="212"/>
    </row>
    <row r="169" spans="1:9" ht="16.5" customHeight="1" x14ac:dyDescent="0.2">
      <c r="A169" s="229"/>
      <c r="B169" s="206"/>
      <c r="C169" s="209"/>
      <c r="D169" s="209"/>
      <c r="E169" s="9"/>
      <c r="F169" s="20"/>
      <c r="G169" s="10" t="s">
        <v>87</v>
      </c>
      <c r="H169" s="75">
        <v>104.5</v>
      </c>
      <c r="I169" s="212"/>
    </row>
    <row r="170" spans="1:9" ht="16.5" customHeight="1" x14ac:dyDescent="0.2">
      <c r="A170" s="229"/>
      <c r="B170" s="206"/>
      <c r="C170" s="209"/>
      <c r="D170" s="209"/>
      <c r="E170" s="9"/>
      <c r="F170" s="20"/>
      <c r="G170" s="10" t="s">
        <v>127</v>
      </c>
      <c r="H170" s="75">
        <v>104.5</v>
      </c>
      <c r="I170" s="212"/>
    </row>
    <row r="171" spans="1:9" ht="16.5" customHeight="1" x14ac:dyDescent="0.2">
      <c r="A171" s="230"/>
      <c r="B171" s="207"/>
      <c r="C171" s="210"/>
      <c r="D171" s="210"/>
      <c r="E171" s="11"/>
      <c r="F171" s="19"/>
      <c r="G171" s="12" t="s">
        <v>128</v>
      </c>
      <c r="H171" s="79">
        <v>104.5</v>
      </c>
      <c r="I171" s="213"/>
    </row>
    <row r="172" spans="1:9" ht="16.5" customHeight="1" x14ac:dyDescent="0.2">
      <c r="A172" s="228" t="s">
        <v>8</v>
      </c>
      <c r="B172" s="217" t="s">
        <v>191</v>
      </c>
      <c r="C172" s="208" t="s">
        <v>45</v>
      </c>
      <c r="D172" s="208" t="s">
        <v>294</v>
      </c>
      <c r="E172" s="52" t="s">
        <v>94</v>
      </c>
      <c r="F172" s="53">
        <f t="shared" ref="F172" si="36">SUM(H172:H176)</f>
        <v>518.5</v>
      </c>
      <c r="G172" s="8" t="s">
        <v>91</v>
      </c>
      <c r="H172" s="71">
        <v>100</v>
      </c>
      <c r="I172" s="211" t="s">
        <v>90</v>
      </c>
    </row>
    <row r="173" spans="1:9" ht="16.5" customHeight="1" x14ac:dyDescent="0.2">
      <c r="A173" s="229"/>
      <c r="B173" s="206"/>
      <c r="C173" s="209"/>
      <c r="D173" s="209"/>
      <c r="E173" s="9"/>
      <c r="F173" s="20"/>
      <c r="G173" s="10" t="s">
        <v>86</v>
      </c>
      <c r="H173" s="75">
        <v>105</v>
      </c>
      <c r="I173" s="212"/>
    </row>
    <row r="174" spans="1:9" ht="16.5" customHeight="1" x14ac:dyDescent="0.2">
      <c r="A174" s="229"/>
      <c r="B174" s="206"/>
      <c r="C174" s="209"/>
      <c r="D174" s="209"/>
      <c r="E174" s="9"/>
      <c r="F174" s="20"/>
      <c r="G174" s="10" t="s">
        <v>87</v>
      </c>
      <c r="H174" s="75">
        <v>104.5</v>
      </c>
      <c r="I174" s="212"/>
    </row>
    <row r="175" spans="1:9" ht="16.5" customHeight="1" x14ac:dyDescent="0.2">
      <c r="A175" s="229"/>
      <c r="B175" s="206"/>
      <c r="C175" s="209"/>
      <c r="D175" s="209"/>
      <c r="E175" s="9"/>
      <c r="F175" s="20"/>
      <c r="G175" s="10" t="s">
        <v>127</v>
      </c>
      <c r="H175" s="75">
        <v>104.5</v>
      </c>
      <c r="I175" s="212"/>
    </row>
    <row r="176" spans="1:9" ht="16.5" customHeight="1" x14ac:dyDescent="0.2">
      <c r="A176" s="230"/>
      <c r="B176" s="207"/>
      <c r="C176" s="210"/>
      <c r="D176" s="210"/>
      <c r="E176" s="11"/>
      <c r="F176" s="19"/>
      <c r="G176" s="12" t="s">
        <v>128</v>
      </c>
      <c r="H176" s="79">
        <v>104.5</v>
      </c>
      <c r="I176" s="213"/>
    </row>
    <row r="177" spans="1:9" ht="16.5" customHeight="1" x14ac:dyDescent="0.2">
      <c r="A177" s="228" t="s">
        <v>76</v>
      </c>
      <c r="B177" s="217" t="s">
        <v>295</v>
      </c>
      <c r="C177" s="208" t="s">
        <v>45</v>
      </c>
      <c r="D177" s="208"/>
      <c r="E177" s="52" t="s">
        <v>94</v>
      </c>
      <c r="F177" s="53">
        <f t="shared" ref="F177" si="37">SUM(H177:H181)</f>
        <v>1633.2749999999999</v>
      </c>
      <c r="G177" s="8" t="s">
        <v>91</v>
      </c>
      <c r="H177" s="71">
        <f>H182</f>
        <v>315</v>
      </c>
      <c r="I177" s="211" t="s">
        <v>90</v>
      </c>
    </row>
    <row r="178" spans="1:9" ht="16.5" customHeight="1" x14ac:dyDescent="0.2">
      <c r="A178" s="229"/>
      <c r="B178" s="206"/>
      <c r="C178" s="209"/>
      <c r="D178" s="209"/>
      <c r="E178" s="9"/>
      <c r="F178" s="20"/>
      <c r="G178" s="10" t="s">
        <v>86</v>
      </c>
      <c r="H178" s="75">
        <f>H183</f>
        <v>330.75</v>
      </c>
      <c r="I178" s="212"/>
    </row>
    <row r="179" spans="1:9" ht="16.5" customHeight="1" x14ac:dyDescent="0.2">
      <c r="A179" s="229"/>
      <c r="B179" s="206"/>
      <c r="C179" s="209"/>
      <c r="D179" s="209"/>
      <c r="E179" s="9"/>
      <c r="F179" s="20"/>
      <c r="G179" s="10" t="s">
        <v>87</v>
      </c>
      <c r="H179" s="75">
        <f t="shared" ref="H179:H181" si="38">H184</f>
        <v>329.17500000000001</v>
      </c>
      <c r="I179" s="212"/>
    </row>
    <row r="180" spans="1:9" ht="16.5" customHeight="1" x14ac:dyDescent="0.2">
      <c r="A180" s="229"/>
      <c r="B180" s="206"/>
      <c r="C180" s="209"/>
      <c r="D180" s="209"/>
      <c r="E180" s="9"/>
      <c r="F180" s="20"/>
      <c r="G180" s="10" t="s">
        <v>127</v>
      </c>
      <c r="H180" s="75">
        <f t="shared" si="38"/>
        <v>329.17500000000001</v>
      </c>
      <c r="I180" s="212"/>
    </row>
    <row r="181" spans="1:9" ht="16.5" customHeight="1" x14ac:dyDescent="0.2">
      <c r="A181" s="230"/>
      <c r="B181" s="207"/>
      <c r="C181" s="210"/>
      <c r="D181" s="210"/>
      <c r="E181" s="11"/>
      <c r="F181" s="19"/>
      <c r="G181" s="12" t="s">
        <v>128</v>
      </c>
      <c r="H181" s="79">
        <f t="shared" si="38"/>
        <v>329.17500000000001</v>
      </c>
      <c r="I181" s="213"/>
    </row>
    <row r="182" spans="1:9" ht="16.5" customHeight="1" x14ac:dyDescent="0.2">
      <c r="A182" s="228" t="s">
        <v>77</v>
      </c>
      <c r="B182" s="217" t="s">
        <v>265</v>
      </c>
      <c r="C182" s="208" t="s">
        <v>45</v>
      </c>
      <c r="D182" s="208" t="s">
        <v>311</v>
      </c>
      <c r="E182" s="52" t="s">
        <v>94</v>
      </c>
      <c r="F182" s="53">
        <f t="shared" ref="F182" si="39">SUM(H182:H186)</f>
        <v>1633.2749999999999</v>
      </c>
      <c r="G182" s="8" t="s">
        <v>91</v>
      </c>
      <c r="H182" s="71">
        <v>315</v>
      </c>
      <c r="I182" s="211" t="s">
        <v>90</v>
      </c>
    </row>
    <row r="183" spans="1:9" ht="16.5" customHeight="1" x14ac:dyDescent="0.2">
      <c r="A183" s="229"/>
      <c r="B183" s="206"/>
      <c r="C183" s="209"/>
      <c r="D183" s="209"/>
      <c r="E183" s="9"/>
      <c r="F183" s="20"/>
      <c r="G183" s="10" t="s">
        <v>86</v>
      </c>
      <c r="H183" s="75">
        <v>330.75</v>
      </c>
      <c r="I183" s="212"/>
    </row>
    <row r="184" spans="1:9" ht="16.5" customHeight="1" x14ac:dyDescent="0.2">
      <c r="A184" s="229"/>
      <c r="B184" s="206"/>
      <c r="C184" s="209"/>
      <c r="D184" s="209"/>
      <c r="E184" s="9"/>
      <c r="F184" s="20"/>
      <c r="G184" s="10" t="s">
        <v>87</v>
      </c>
      <c r="H184" s="75">
        <v>329.17500000000001</v>
      </c>
      <c r="I184" s="212"/>
    </row>
    <row r="185" spans="1:9" ht="16.5" customHeight="1" x14ac:dyDescent="0.2">
      <c r="A185" s="229"/>
      <c r="B185" s="206"/>
      <c r="C185" s="209"/>
      <c r="D185" s="209"/>
      <c r="E185" s="9"/>
      <c r="F185" s="20"/>
      <c r="G185" s="10" t="s">
        <v>127</v>
      </c>
      <c r="H185" s="75">
        <v>329.17500000000001</v>
      </c>
      <c r="I185" s="212"/>
    </row>
    <row r="186" spans="1:9" ht="16.5" customHeight="1" x14ac:dyDescent="0.2">
      <c r="A186" s="230"/>
      <c r="B186" s="207"/>
      <c r="C186" s="210"/>
      <c r="D186" s="210"/>
      <c r="E186" s="11"/>
      <c r="F186" s="19"/>
      <c r="G186" s="12" t="s">
        <v>128</v>
      </c>
      <c r="H186" s="79">
        <v>329.17500000000001</v>
      </c>
      <c r="I186" s="213"/>
    </row>
    <row r="187" spans="1:9" ht="16.5" customHeight="1" x14ac:dyDescent="0.2">
      <c r="A187" s="228" t="s">
        <v>78</v>
      </c>
      <c r="B187" s="217" t="s">
        <v>266</v>
      </c>
      <c r="C187" s="208" t="s">
        <v>45</v>
      </c>
      <c r="D187" s="208"/>
      <c r="E187" s="52" t="s">
        <v>94</v>
      </c>
      <c r="F187" s="53">
        <f t="shared" ref="F187" si="40">SUM(H187:H191)</f>
        <v>24042.845000000001</v>
      </c>
      <c r="G187" s="8" t="s">
        <v>91</v>
      </c>
      <c r="H187" s="71">
        <f>H192</f>
        <v>4637</v>
      </c>
      <c r="I187" s="211" t="s">
        <v>90</v>
      </c>
    </row>
    <row r="188" spans="1:9" ht="16.5" customHeight="1" x14ac:dyDescent="0.2">
      <c r="A188" s="229"/>
      <c r="B188" s="206"/>
      <c r="C188" s="209"/>
      <c r="D188" s="209"/>
      <c r="E188" s="9"/>
      <c r="F188" s="20"/>
      <c r="G188" s="10" t="s">
        <v>86</v>
      </c>
      <c r="H188" s="75">
        <f t="shared" ref="H188:H191" si="41">H193</f>
        <v>4868.8500000000004</v>
      </c>
      <c r="I188" s="212"/>
    </row>
    <row r="189" spans="1:9" ht="16.5" customHeight="1" x14ac:dyDescent="0.2">
      <c r="A189" s="229"/>
      <c r="B189" s="206"/>
      <c r="C189" s="209"/>
      <c r="D189" s="209"/>
      <c r="E189" s="9"/>
      <c r="F189" s="20"/>
      <c r="G189" s="10" t="s">
        <v>87</v>
      </c>
      <c r="H189" s="75">
        <f t="shared" si="41"/>
        <v>4845.665</v>
      </c>
      <c r="I189" s="212"/>
    </row>
    <row r="190" spans="1:9" ht="16.5" customHeight="1" x14ac:dyDescent="0.2">
      <c r="A190" s="229"/>
      <c r="B190" s="206"/>
      <c r="C190" s="209"/>
      <c r="D190" s="209"/>
      <c r="E190" s="9"/>
      <c r="F190" s="20"/>
      <c r="G190" s="10" t="s">
        <v>127</v>
      </c>
      <c r="H190" s="75">
        <f t="shared" si="41"/>
        <v>4845.665</v>
      </c>
      <c r="I190" s="212"/>
    </row>
    <row r="191" spans="1:9" ht="16.5" customHeight="1" x14ac:dyDescent="0.2">
      <c r="A191" s="230"/>
      <c r="B191" s="207"/>
      <c r="C191" s="210"/>
      <c r="D191" s="210"/>
      <c r="E191" s="11"/>
      <c r="F191" s="19"/>
      <c r="G191" s="12" t="s">
        <v>128</v>
      </c>
      <c r="H191" s="79">
        <f t="shared" si="41"/>
        <v>4845.665</v>
      </c>
      <c r="I191" s="213"/>
    </row>
    <row r="192" spans="1:9" ht="21.75" customHeight="1" x14ac:dyDescent="0.2">
      <c r="A192" s="228" t="s">
        <v>79</v>
      </c>
      <c r="B192" s="217" t="s">
        <v>99</v>
      </c>
      <c r="C192" s="208" t="s">
        <v>45</v>
      </c>
      <c r="D192" s="208" t="s">
        <v>122</v>
      </c>
      <c r="E192" s="52" t="s">
        <v>94</v>
      </c>
      <c r="F192" s="53">
        <f t="shared" ref="F192" si="42">SUM(H192:H196)</f>
        <v>24042.845000000001</v>
      </c>
      <c r="G192" s="8" t="s">
        <v>91</v>
      </c>
      <c r="H192" s="71">
        <v>4637</v>
      </c>
      <c r="I192" s="211" t="s">
        <v>90</v>
      </c>
    </row>
    <row r="193" spans="1:9" ht="21.75" customHeight="1" x14ac:dyDescent="0.2">
      <c r="A193" s="229" t="s">
        <v>83</v>
      </c>
      <c r="B193" s="206" t="s">
        <v>69</v>
      </c>
      <c r="C193" s="209"/>
      <c r="D193" s="209"/>
      <c r="E193" s="9"/>
      <c r="F193" s="20"/>
      <c r="G193" s="10" t="s">
        <v>86</v>
      </c>
      <c r="H193" s="75">
        <v>4868.8500000000004</v>
      </c>
      <c r="I193" s="212"/>
    </row>
    <row r="194" spans="1:9" ht="21.75" customHeight="1" x14ac:dyDescent="0.2">
      <c r="A194" s="229" t="s">
        <v>83</v>
      </c>
      <c r="B194" s="206" t="s">
        <v>69</v>
      </c>
      <c r="C194" s="209"/>
      <c r="D194" s="209"/>
      <c r="E194" s="9"/>
      <c r="F194" s="20"/>
      <c r="G194" s="10" t="s">
        <v>87</v>
      </c>
      <c r="H194" s="75">
        <v>4845.665</v>
      </c>
      <c r="I194" s="212"/>
    </row>
    <row r="195" spans="1:9" ht="21.75" customHeight="1" x14ac:dyDescent="0.2">
      <c r="A195" s="229" t="s">
        <v>83</v>
      </c>
      <c r="B195" s="206" t="s">
        <v>69</v>
      </c>
      <c r="C195" s="209"/>
      <c r="D195" s="209"/>
      <c r="E195" s="9"/>
      <c r="F195" s="20"/>
      <c r="G195" s="10" t="s">
        <v>127</v>
      </c>
      <c r="H195" s="75">
        <v>4845.665</v>
      </c>
      <c r="I195" s="212"/>
    </row>
    <row r="196" spans="1:9" ht="21.75" customHeight="1" x14ac:dyDescent="0.2">
      <c r="A196" s="230" t="s">
        <v>83</v>
      </c>
      <c r="B196" s="207" t="s">
        <v>69</v>
      </c>
      <c r="C196" s="210"/>
      <c r="D196" s="210"/>
      <c r="E196" s="11"/>
      <c r="F196" s="19"/>
      <c r="G196" s="12" t="s">
        <v>128</v>
      </c>
      <c r="H196" s="79">
        <v>4845.665</v>
      </c>
      <c r="I196" s="213"/>
    </row>
  </sheetData>
  <autoFilter ref="A6:I196"/>
  <mergeCells count="171">
    <mergeCell ref="A32:A36"/>
    <mergeCell ref="B32:B36"/>
    <mergeCell ref="C32:C36"/>
    <mergeCell ref="D32:D36"/>
    <mergeCell ref="A37:A41"/>
    <mergeCell ref="B37:B41"/>
    <mergeCell ref="C37:C41"/>
    <mergeCell ref="D37:D41"/>
    <mergeCell ref="A42:A46"/>
    <mergeCell ref="B42:B46"/>
    <mergeCell ref="C42:C46"/>
    <mergeCell ref="D42:D46"/>
    <mergeCell ref="A22:A26"/>
    <mergeCell ref="B22:B26"/>
    <mergeCell ref="C22:C26"/>
    <mergeCell ref="D22:D26"/>
    <mergeCell ref="A27:A31"/>
    <mergeCell ref="B27:B31"/>
    <mergeCell ref="C27:C31"/>
    <mergeCell ref="D27:D31"/>
    <mergeCell ref="I27:I31"/>
    <mergeCell ref="A7:A16"/>
    <mergeCell ref="B7:B16"/>
    <mergeCell ref="C7:C11"/>
    <mergeCell ref="D7:D11"/>
    <mergeCell ref="I7:I11"/>
    <mergeCell ref="C12:C16"/>
    <mergeCell ref="D12:D16"/>
    <mergeCell ref="I12:I16"/>
    <mergeCell ref="A17:A21"/>
    <mergeCell ref="B17:B21"/>
    <mergeCell ref="C17:C21"/>
    <mergeCell ref="D17:D21"/>
    <mergeCell ref="A167:A171"/>
    <mergeCell ref="A172:A176"/>
    <mergeCell ref="A182:A186"/>
    <mergeCell ref="I167:I171"/>
    <mergeCell ref="I162:I166"/>
    <mergeCell ref="D162:D166"/>
    <mergeCell ref="A177:A181"/>
    <mergeCell ref="B177:B181"/>
    <mergeCell ref="B182:B186"/>
    <mergeCell ref="C182:C186"/>
    <mergeCell ref="C167:C171"/>
    <mergeCell ref="D172:D176"/>
    <mergeCell ref="I177:I181"/>
    <mergeCell ref="C177:C181"/>
    <mergeCell ref="D182:D186"/>
    <mergeCell ref="A162:A166"/>
    <mergeCell ref="B162:B166"/>
    <mergeCell ref="I182:I186"/>
    <mergeCell ref="I172:I176"/>
    <mergeCell ref="D177:D181"/>
    <mergeCell ref="C172:C176"/>
    <mergeCell ref="B172:B176"/>
    <mergeCell ref="A137:A141"/>
    <mergeCell ref="B72:B86"/>
    <mergeCell ref="C62:C66"/>
    <mergeCell ref="A72:A86"/>
    <mergeCell ref="A122:A131"/>
    <mergeCell ref="C92:C96"/>
    <mergeCell ref="C102:C106"/>
    <mergeCell ref="C97:C101"/>
    <mergeCell ref="B137:B141"/>
    <mergeCell ref="B122:B131"/>
    <mergeCell ref="A107:A111"/>
    <mergeCell ref="B62:B66"/>
    <mergeCell ref="A87:A96"/>
    <mergeCell ref="A97:A106"/>
    <mergeCell ref="B97:B106"/>
    <mergeCell ref="C72:C76"/>
    <mergeCell ref="I77:I81"/>
    <mergeCell ref="I82:I86"/>
    <mergeCell ref="I92:I96"/>
    <mergeCell ref="D82:D86"/>
    <mergeCell ref="A112:A116"/>
    <mergeCell ref="B132:B136"/>
    <mergeCell ref="A132:A136"/>
    <mergeCell ref="C82:C86"/>
    <mergeCell ref="D87:D91"/>
    <mergeCell ref="D97:D101"/>
    <mergeCell ref="D92:D96"/>
    <mergeCell ref="D77:D81"/>
    <mergeCell ref="C87:C91"/>
    <mergeCell ref="C127:C131"/>
    <mergeCell ref="D107:D111"/>
    <mergeCell ref="I107:I111"/>
    <mergeCell ref="C112:C116"/>
    <mergeCell ref="D132:D136"/>
    <mergeCell ref="I87:I91"/>
    <mergeCell ref="I147:I151"/>
    <mergeCell ref="I152:I156"/>
    <mergeCell ref="I157:I161"/>
    <mergeCell ref="I102:I106"/>
    <mergeCell ref="C122:C126"/>
    <mergeCell ref="I122:I126"/>
    <mergeCell ref="C142:C146"/>
    <mergeCell ref="C137:C141"/>
    <mergeCell ref="I127:I131"/>
    <mergeCell ref="I132:I136"/>
    <mergeCell ref="I137:I141"/>
    <mergeCell ref="I142:I146"/>
    <mergeCell ref="C107:C111"/>
    <mergeCell ref="D127:D131"/>
    <mergeCell ref="D137:D141"/>
    <mergeCell ref="D122:D126"/>
    <mergeCell ref="C132:C136"/>
    <mergeCell ref="D112:D116"/>
    <mergeCell ref="D157:D161"/>
    <mergeCell ref="D142:D146"/>
    <mergeCell ref="C147:C151"/>
    <mergeCell ref="C117:C121"/>
    <mergeCell ref="D117:D121"/>
    <mergeCell ref="A2:I2"/>
    <mergeCell ref="E5:H5"/>
    <mergeCell ref="B112:B116"/>
    <mergeCell ref="A62:A66"/>
    <mergeCell ref="E4:H4"/>
    <mergeCell ref="B167:B171"/>
    <mergeCell ref="D167:D171"/>
    <mergeCell ref="B142:B151"/>
    <mergeCell ref="C157:C161"/>
    <mergeCell ref="C162:C166"/>
    <mergeCell ref="A152:A161"/>
    <mergeCell ref="B152:B161"/>
    <mergeCell ref="C152:C156"/>
    <mergeCell ref="A142:A151"/>
    <mergeCell ref="D152:D156"/>
    <mergeCell ref="D147:D151"/>
    <mergeCell ref="I117:I121"/>
    <mergeCell ref="B107:B111"/>
    <mergeCell ref="I112:I116"/>
    <mergeCell ref="D52:D56"/>
    <mergeCell ref="C47:C51"/>
    <mergeCell ref="D47:D51"/>
    <mergeCell ref="A117:A121"/>
    <mergeCell ref="B117:B121"/>
    <mergeCell ref="D192:D196"/>
    <mergeCell ref="I192:I196"/>
    <mergeCell ref="A192:A196"/>
    <mergeCell ref="B192:B196"/>
    <mergeCell ref="C192:C196"/>
    <mergeCell ref="D187:D191"/>
    <mergeCell ref="A187:A191"/>
    <mergeCell ref="B187:B191"/>
    <mergeCell ref="I187:I191"/>
    <mergeCell ref="C187:C191"/>
    <mergeCell ref="H1:I1"/>
    <mergeCell ref="A67:A71"/>
    <mergeCell ref="B67:B71"/>
    <mergeCell ref="C67:C71"/>
    <mergeCell ref="D67:D71"/>
    <mergeCell ref="I67:I71"/>
    <mergeCell ref="D72:D76"/>
    <mergeCell ref="D62:D66"/>
    <mergeCell ref="D102:D106"/>
    <mergeCell ref="B87:B96"/>
    <mergeCell ref="A57:A61"/>
    <mergeCell ref="B57:B61"/>
    <mergeCell ref="A47:A51"/>
    <mergeCell ref="B47:B51"/>
    <mergeCell ref="C57:C61"/>
    <mergeCell ref="D57:D61"/>
    <mergeCell ref="I62:I66"/>
    <mergeCell ref="I57:I61"/>
    <mergeCell ref="I97:I101"/>
    <mergeCell ref="I72:I76"/>
    <mergeCell ref="C77:C81"/>
    <mergeCell ref="A52:A56"/>
    <mergeCell ref="B52:B56"/>
    <mergeCell ref="C52:C56"/>
  </mergeCells>
  <pageMargins left="0.52" right="0.55000000000000004" top="0.39370078740157483" bottom="0.51" header="0.51181102362204722" footer="0.51181102362204722"/>
  <pageSetup paperSize="9" scale="66" fitToHeight="0" orientation="landscape" r:id="rId1"/>
  <headerFooter alignWithMargins="0">
    <oddFooter>&amp;R&amp;P</oddFooter>
  </headerFooter>
  <rowBreaks count="8" manualBreakCount="8">
    <brk id="31" max="8" man="1"/>
    <brk id="56" max="8" man="1"/>
    <brk id="86" max="8" man="1"/>
    <brk id="106" max="8" man="1"/>
    <brk id="131" max="8" man="1"/>
    <brk id="151" max="8" man="1"/>
    <brk id="166" max="8" man="1"/>
    <brk id="196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4"/>
  <sheetViews>
    <sheetView tabSelected="1" view="pageBreakPreview" topLeftCell="A5" zoomScale="80" zoomScaleSheetLayoutView="80" workbookViewId="0">
      <selection activeCell="B18" sqref="B18:M18"/>
    </sheetView>
  </sheetViews>
  <sheetFormatPr defaultRowHeight="12.75" outlineLevelRow="1" x14ac:dyDescent="0.2"/>
  <cols>
    <col min="1" max="1" width="6.5703125" style="6" customWidth="1"/>
    <col min="2" max="2" width="28.28515625" style="6" customWidth="1"/>
    <col min="3" max="3" width="13.7109375" style="6" customWidth="1"/>
    <col min="4" max="4" width="21" style="6" customWidth="1"/>
    <col min="5" max="5" width="18.28515625" style="5" customWidth="1"/>
    <col min="6" max="6" width="15.5703125" style="5" customWidth="1"/>
    <col min="7" max="7" width="14.85546875" style="5" bestFit="1" customWidth="1"/>
    <col min="8" max="8" width="14.85546875" style="61" bestFit="1" customWidth="1"/>
    <col min="9" max="11" width="14.85546875" style="6" bestFit="1" customWidth="1"/>
    <col min="12" max="12" width="20.7109375" style="6" customWidth="1"/>
    <col min="13" max="13" width="21.140625" style="6" customWidth="1"/>
    <col min="14" max="14" width="61.28515625" style="6" customWidth="1"/>
    <col min="15" max="16384" width="9.140625" style="6"/>
  </cols>
  <sheetData>
    <row r="1" spans="1:14" ht="60.75" customHeight="1" x14ac:dyDescent="0.2">
      <c r="A1" s="32"/>
      <c r="B1" s="32"/>
      <c r="C1" s="32"/>
      <c r="D1" s="32"/>
      <c r="E1" s="63"/>
      <c r="F1" s="63"/>
      <c r="G1" s="63"/>
      <c r="H1" s="60"/>
      <c r="I1" s="32"/>
      <c r="J1" s="32"/>
      <c r="K1" s="32"/>
      <c r="L1" s="284" t="s">
        <v>268</v>
      </c>
      <c r="M1" s="284"/>
    </row>
    <row r="2" spans="1:14" s="27" customFormat="1" ht="18.75" customHeight="1" x14ac:dyDescent="0.2">
      <c r="A2" s="231" t="s">
        <v>67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33"/>
    </row>
    <row r="3" spans="1:14" s="27" customFormat="1" ht="33.75" customHeight="1" x14ac:dyDescent="0.2">
      <c r="A3" s="231" t="s">
        <v>267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33"/>
    </row>
    <row r="4" spans="1:14" s="27" customFormat="1" x14ac:dyDescent="0.2">
      <c r="A4" s="56"/>
      <c r="B4" s="56"/>
      <c r="C4" s="56"/>
      <c r="D4" s="56"/>
      <c r="E4" s="3"/>
      <c r="F4" s="3"/>
      <c r="G4" s="3"/>
      <c r="H4" s="3"/>
      <c r="I4" s="34"/>
      <c r="J4" s="34"/>
      <c r="K4" s="35"/>
      <c r="L4" s="35"/>
      <c r="M4" s="35"/>
    </row>
    <row r="5" spans="1:14" ht="15" customHeight="1" x14ac:dyDescent="0.2">
      <c r="A5" s="285" t="s">
        <v>29</v>
      </c>
      <c r="B5" s="286" t="s">
        <v>40</v>
      </c>
      <c r="C5" s="286" t="s">
        <v>47</v>
      </c>
      <c r="D5" s="286" t="s">
        <v>41</v>
      </c>
      <c r="E5" s="287" t="s">
        <v>42</v>
      </c>
      <c r="F5" s="287" t="s">
        <v>48</v>
      </c>
      <c r="G5" s="286" t="s">
        <v>43</v>
      </c>
      <c r="H5" s="286"/>
      <c r="I5" s="286"/>
      <c r="J5" s="286"/>
      <c r="K5" s="286"/>
      <c r="L5" s="265" t="s">
        <v>49</v>
      </c>
      <c r="M5" s="265" t="s">
        <v>63</v>
      </c>
    </row>
    <row r="6" spans="1:14" ht="78" customHeight="1" x14ac:dyDescent="0.2">
      <c r="A6" s="285"/>
      <c r="B6" s="286"/>
      <c r="C6" s="286"/>
      <c r="D6" s="286"/>
      <c r="E6" s="287"/>
      <c r="F6" s="287"/>
      <c r="G6" s="4">
        <v>2017</v>
      </c>
      <c r="H6" s="4">
        <v>2018</v>
      </c>
      <c r="I6" s="62">
        <v>2019</v>
      </c>
      <c r="J6" s="55">
        <v>2020</v>
      </c>
      <c r="K6" s="55">
        <v>2021</v>
      </c>
      <c r="L6" s="267"/>
      <c r="M6" s="267"/>
    </row>
    <row r="7" spans="1:14" x14ac:dyDescent="0.2">
      <c r="A7" s="57">
        <v>1</v>
      </c>
      <c r="B7" s="55">
        <v>2</v>
      </c>
      <c r="C7" s="55">
        <v>3</v>
      </c>
      <c r="D7" s="55">
        <v>4</v>
      </c>
      <c r="E7" s="4">
        <v>5</v>
      </c>
      <c r="F7" s="4">
        <v>6</v>
      </c>
      <c r="G7" s="4">
        <v>7</v>
      </c>
      <c r="H7" s="4">
        <v>8</v>
      </c>
      <c r="I7" s="55">
        <v>9</v>
      </c>
      <c r="J7" s="55">
        <v>10</v>
      </c>
      <c r="K7" s="55">
        <v>11</v>
      </c>
      <c r="L7" s="55">
        <v>12</v>
      </c>
      <c r="M7" s="55">
        <v>13</v>
      </c>
    </row>
    <row r="8" spans="1:14" ht="30" hidden="1" customHeight="1" outlineLevel="1" x14ac:dyDescent="0.2">
      <c r="A8" s="36"/>
      <c r="B8" s="7" t="s">
        <v>9</v>
      </c>
      <c r="C8" s="7"/>
      <c r="D8" s="37" t="s">
        <v>27</v>
      </c>
      <c r="E8" s="59">
        <f>SUM(E9:E12)</f>
        <v>2138336.8540000003</v>
      </c>
      <c r="F8" s="59">
        <f>SUM(F9:F12)</f>
        <v>11872535.140917554</v>
      </c>
      <c r="G8" s="59">
        <f t="shared" ref="G8:K8" si="0">SUM(G9:G12)</f>
        <v>2834722.409</v>
      </c>
      <c r="H8" s="59">
        <f t="shared" si="0"/>
        <v>2244729.9544500001</v>
      </c>
      <c r="I8" s="59">
        <f t="shared" si="0"/>
        <v>2244868.9146724995</v>
      </c>
      <c r="J8" s="59">
        <f t="shared" si="0"/>
        <v>2264041.3846561247</v>
      </c>
      <c r="K8" s="59">
        <f t="shared" si="0"/>
        <v>2284172.4781389311</v>
      </c>
      <c r="L8" s="7"/>
      <c r="M8" s="7"/>
    </row>
    <row r="9" spans="1:14" ht="30" hidden="1" customHeight="1" outlineLevel="1" x14ac:dyDescent="0.2">
      <c r="A9" s="36"/>
      <c r="B9" s="7"/>
      <c r="C9" s="7"/>
      <c r="D9" s="14" t="s">
        <v>35</v>
      </c>
      <c r="E9" s="59">
        <f>E14+E75</f>
        <v>1220293</v>
      </c>
      <c r="F9" s="59">
        <f>SUM(G9:K9)</f>
        <v>6047683</v>
      </c>
      <c r="G9" s="59">
        <f t="shared" ref="G9:K12" si="1">G14+G75</f>
        <v>1331407</v>
      </c>
      <c r="H9" s="59">
        <f t="shared" si="1"/>
        <v>1179069</v>
      </c>
      <c r="I9" s="59">
        <f t="shared" si="1"/>
        <v>1179069</v>
      </c>
      <c r="J9" s="59">
        <f t="shared" si="1"/>
        <v>1179069</v>
      </c>
      <c r="K9" s="59">
        <f t="shared" si="1"/>
        <v>1179069</v>
      </c>
      <c r="L9" s="7"/>
      <c r="M9" s="7"/>
    </row>
    <row r="10" spans="1:14" ht="45" hidden="1" customHeight="1" outlineLevel="1" x14ac:dyDescent="0.2">
      <c r="A10" s="36"/>
      <c r="B10" s="7"/>
      <c r="C10" s="7"/>
      <c r="D10" s="14" t="s">
        <v>25</v>
      </c>
      <c r="E10" s="59">
        <f>E15+E76</f>
        <v>0</v>
      </c>
      <c r="F10" s="59">
        <f t="shared" ref="F10:F12" si="2">SUM(G10:K10)</f>
        <v>0</v>
      </c>
      <c r="G10" s="59">
        <f t="shared" si="1"/>
        <v>0</v>
      </c>
      <c r="H10" s="59">
        <f t="shared" si="1"/>
        <v>0</v>
      </c>
      <c r="I10" s="59">
        <f t="shared" si="1"/>
        <v>0</v>
      </c>
      <c r="J10" s="59">
        <f t="shared" si="1"/>
        <v>0</v>
      </c>
      <c r="K10" s="59">
        <f t="shared" si="1"/>
        <v>0</v>
      </c>
      <c r="L10" s="7"/>
      <c r="M10" s="7"/>
    </row>
    <row r="11" spans="1:14" ht="30" hidden="1" customHeight="1" outlineLevel="1" x14ac:dyDescent="0.2">
      <c r="A11" s="36"/>
      <c r="B11" s="7"/>
      <c r="C11" s="7"/>
      <c r="D11" s="14" t="s">
        <v>44</v>
      </c>
      <c r="E11" s="59">
        <f>E16+E77</f>
        <v>217185</v>
      </c>
      <c r="F11" s="59">
        <f t="shared" si="2"/>
        <v>2153604.0459175566</v>
      </c>
      <c r="G11" s="165">
        <f t="shared" si="1"/>
        <v>579589.90899999999</v>
      </c>
      <c r="H11" s="59">
        <f t="shared" si="1"/>
        <v>365189.90444999997</v>
      </c>
      <c r="I11" s="59">
        <f t="shared" si="1"/>
        <v>383449.39967249997</v>
      </c>
      <c r="J11" s="59">
        <f t="shared" si="1"/>
        <v>402621.86965612497</v>
      </c>
      <c r="K11" s="59">
        <f t="shared" si="1"/>
        <v>422752.96313893126</v>
      </c>
      <c r="L11" s="7"/>
      <c r="M11" s="7"/>
    </row>
    <row r="12" spans="1:14" ht="30" hidden="1" customHeight="1" outlineLevel="1" x14ac:dyDescent="0.2">
      <c r="A12" s="36"/>
      <c r="B12" s="7"/>
      <c r="C12" s="7"/>
      <c r="D12" s="14" t="s">
        <v>45</v>
      </c>
      <c r="E12" s="59">
        <f>E17+E78</f>
        <v>700858.85400000005</v>
      </c>
      <c r="F12" s="59">
        <f t="shared" si="2"/>
        <v>3671248.0949999988</v>
      </c>
      <c r="G12" s="59">
        <f t="shared" si="1"/>
        <v>923725.5</v>
      </c>
      <c r="H12" s="59">
        <f t="shared" si="1"/>
        <v>700471.04999999993</v>
      </c>
      <c r="I12" s="59">
        <f t="shared" si="1"/>
        <v>682350.5149999999</v>
      </c>
      <c r="J12" s="59">
        <f t="shared" si="1"/>
        <v>682350.5149999999</v>
      </c>
      <c r="K12" s="59">
        <f t="shared" si="1"/>
        <v>682350.5149999999</v>
      </c>
      <c r="L12" s="7"/>
      <c r="M12" s="7"/>
      <c r="N12" s="162">
        <f>2255133-G9-G12</f>
        <v>0.5</v>
      </c>
    </row>
    <row r="13" spans="1:14" ht="15" customHeight="1" collapsed="1" x14ac:dyDescent="0.2">
      <c r="A13" s="281" t="s">
        <v>31</v>
      </c>
      <c r="B13" s="259" t="s">
        <v>133</v>
      </c>
      <c r="C13" s="259" t="s">
        <v>138</v>
      </c>
      <c r="D13" s="14" t="s">
        <v>27</v>
      </c>
      <c r="E13" s="64">
        <f>E14+E15+E16+E17</f>
        <v>105261</v>
      </c>
      <c r="F13" s="64">
        <f>SUM(F14:F17)</f>
        <v>509755.4599999999</v>
      </c>
      <c r="G13" s="64">
        <f>SUM(G14:G17)</f>
        <v>487299.5</v>
      </c>
      <c r="H13" s="64">
        <f>SUM(H14:H17)</f>
        <v>16762.8</v>
      </c>
      <c r="I13" s="64">
        <f t="shared" ref="I13:K13" si="3">SUM(I14:I17)</f>
        <v>1897.72</v>
      </c>
      <c r="J13" s="64">
        <f t="shared" si="3"/>
        <v>1897.72</v>
      </c>
      <c r="K13" s="64">
        <f t="shared" si="3"/>
        <v>1897.72</v>
      </c>
      <c r="L13" s="262" t="s">
        <v>269</v>
      </c>
      <c r="M13" s="259"/>
    </row>
    <row r="14" spans="1:14" ht="45" customHeight="1" x14ac:dyDescent="0.2">
      <c r="A14" s="282"/>
      <c r="B14" s="260" t="s">
        <v>23</v>
      </c>
      <c r="C14" s="260"/>
      <c r="D14" s="14" t="s">
        <v>35</v>
      </c>
      <c r="E14" s="64">
        <f>E20+E25+E30+E35+E40+E45+E65+E70</f>
        <v>1250</v>
      </c>
      <c r="F14" s="64">
        <f>SUM(G14:K14)</f>
        <v>0</v>
      </c>
      <c r="G14" s="64">
        <f>G20+G25+G30+G35+G40+G45+G65+G70</f>
        <v>0</v>
      </c>
      <c r="H14" s="64">
        <f t="shared" ref="H14:K14" si="4">H20+H25+H30+H35+H40+H45+H65+H70</f>
        <v>0</v>
      </c>
      <c r="I14" s="64">
        <f t="shared" si="4"/>
        <v>0</v>
      </c>
      <c r="J14" s="64">
        <f t="shared" si="4"/>
        <v>0</v>
      </c>
      <c r="K14" s="64">
        <f t="shared" si="4"/>
        <v>0</v>
      </c>
      <c r="L14" s="263"/>
      <c r="M14" s="260"/>
    </row>
    <row r="15" spans="1:14" ht="30" customHeight="1" x14ac:dyDescent="0.2">
      <c r="A15" s="282"/>
      <c r="B15" s="260" t="s">
        <v>23</v>
      </c>
      <c r="C15" s="260"/>
      <c r="D15" s="14" t="s">
        <v>25</v>
      </c>
      <c r="E15" s="64">
        <f>E21+E26+E31+E36+E41+E46+E66+E71</f>
        <v>0</v>
      </c>
      <c r="F15" s="64">
        <f>SUM(G15:K15)</f>
        <v>0</v>
      </c>
      <c r="G15" s="64">
        <f t="shared" ref="G15:K15" si="5">G21+G26+G31+G36+G41+G46+G66+G71</f>
        <v>0</v>
      </c>
      <c r="H15" s="64">
        <f t="shared" si="5"/>
        <v>0</v>
      </c>
      <c r="I15" s="64">
        <f t="shared" si="5"/>
        <v>0</v>
      </c>
      <c r="J15" s="64">
        <f t="shared" si="5"/>
        <v>0</v>
      </c>
      <c r="K15" s="64">
        <f t="shared" si="5"/>
        <v>0</v>
      </c>
      <c r="L15" s="263"/>
      <c r="M15" s="260"/>
    </row>
    <row r="16" spans="1:14" ht="32.25" customHeight="1" x14ac:dyDescent="0.2">
      <c r="A16" s="282"/>
      <c r="B16" s="260" t="s">
        <v>23</v>
      </c>
      <c r="C16" s="260"/>
      <c r="D16" s="14" t="s">
        <v>44</v>
      </c>
      <c r="E16" s="64">
        <f>E22+E27+E32+E37+E42+E47+E67+E72</f>
        <v>0</v>
      </c>
      <c r="F16" s="64">
        <f>SUM(G16:K16)</f>
        <v>231790</v>
      </c>
      <c r="G16" s="64">
        <f>G22+G27+G32+G37+G42+G47+G67+G72+G52+G57</f>
        <v>231790</v>
      </c>
      <c r="H16" s="64">
        <f t="shared" ref="H16:K16" si="6">H22+H27+H32+H37+H42+H47+H67+H72</f>
        <v>0</v>
      </c>
      <c r="I16" s="64">
        <f t="shared" si="6"/>
        <v>0</v>
      </c>
      <c r="J16" s="64">
        <f t="shared" si="6"/>
        <v>0</v>
      </c>
      <c r="K16" s="64">
        <f t="shared" si="6"/>
        <v>0</v>
      </c>
      <c r="L16" s="263"/>
      <c r="M16" s="260"/>
    </row>
    <row r="17" spans="1:15" ht="30.75" customHeight="1" x14ac:dyDescent="0.2">
      <c r="A17" s="283"/>
      <c r="B17" s="261" t="s">
        <v>23</v>
      </c>
      <c r="C17" s="261"/>
      <c r="D17" s="14" t="s">
        <v>45</v>
      </c>
      <c r="E17" s="64">
        <f>E23+E28+E33+E38+E43+E48+E68+E73</f>
        <v>104011</v>
      </c>
      <c r="F17" s="64">
        <f>SUM(G17:K17)</f>
        <v>277965.4599999999</v>
      </c>
      <c r="G17" s="64">
        <f>G23+G28+G33+G38+G43+G48+G53+G68+G73</f>
        <v>255509.5</v>
      </c>
      <c r="H17" s="64">
        <f t="shared" ref="H17:K17" si="7">H23+H28+H33+H38+H43+H48+H68+H73</f>
        <v>16762.8</v>
      </c>
      <c r="I17" s="64">
        <f t="shared" si="7"/>
        <v>1897.72</v>
      </c>
      <c r="J17" s="64">
        <f t="shared" si="7"/>
        <v>1897.72</v>
      </c>
      <c r="K17" s="64">
        <f t="shared" si="7"/>
        <v>1897.72</v>
      </c>
      <c r="L17" s="264"/>
      <c r="M17" s="261"/>
    </row>
    <row r="18" spans="1:15" ht="38.25" customHeight="1" x14ac:dyDescent="0.2">
      <c r="A18" s="38" t="s">
        <v>50</v>
      </c>
      <c r="B18" s="277" t="s">
        <v>182</v>
      </c>
      <c r="C18" s="278"/>
      <c r="D18" s="278"/>
      <c r="E18" s="278"/>
      <c r="F18" s="278"/>
      <c r="G18" s="278"/>
      <c r="H18" s="278"/>
      <c r="I18" s="278"/>
      <c r="J18" s="278"/>
      <c r="K18" s="278"/>
      <c r="L18" s="278"/>
      <c r="M18" s="279"/>
      <c r="N18" s="83" t="s">
        <v>147</v>
      </c>
      <c r="O18" s="82"/>
    </row>
    <row r="19" spans="1:15" ht="15" customHeight="1" x14ac:dyDescent="0.2">
      <c r="A19" s="249" t="s">
        <v>64</v>
      </c>
      <c r="B19" s="222" t="s">
        <v>358</v>
      </c>
      <c r="C19" s="222" t="s">
        <v>251</v>
      </c>
      <c r="D19" s="67" t="s">
        <v>27</v>
      </c>
      <c r="E19" s="64">
        <f>SUM(E20:E23)</f>
        <v>100783</v>
      </c>
      <c r="F19" s="64">
        <f>SUM(F20:F23)</f>
        <v>169162</v>
      </c>
      <c r="G19" s="64">
        <f t="shared" ref="G19:K19" si="8">SUM(G20:G23)</f>
        <v>169162</v>
      </c>
      <c r="H19" s="64">
        <f>SUM(H20:H23)</f>
        <v>0</v>
      </c>
      <c r="I19" s="64">
        <f t="shared" si="8"/>
        <v>0</v>
      </c>
      <c r="J19" s="64">
        <f t="shared" si="8"/>
        <v>0</v>
      </c>
      <c r="K19" s="64">
        <f t="shared" si="8"/>
        <v>0</v>
      </c>
      <c r="L19" s="256" t="s">
        <v>18</v>
      </c>
      <c r="M19" s="256" t="s">
        <v>19</v>
      </c>
      <c r="N19" s="222" t="s">
        <v>148</v>
      </c>
    </row>
    <row r="20" spans="1:15" ht="33" customHeight="1" x14ac:dyDescent="0.2">
      <c r="A20" s="241" t="s">
        <v>73</v>
      </c>
      <c r="B20" s="223" t="s">
        <v>93</v>
      </c>
      <c r="C20" s="223"/>
      <c r="D20" s="67" t="s">
        <v>35</v>
      </c>
      <c r="E20" s="64">
        <v>0</v>
      </c>
      <c r="F20" s="64">
        <f>SUM(G20:K20)</f>
        <v>0</v>
      </c>
      <c r="G20" s="64">
        <v>0</v>
      </c>
      <c r="H20" s="64">
        <v>0</v>
      </c>
      <c r="I20" s="64">
        <v>0</v>
      </c>
      <c r="J20" s="64">
        <f t="shared" ref="J20:K22" si="9">I20*1.05</f>
        <v>0</v>
      </c>
      <c r="K20" s="64">
        <f t="shared" si="9"/>
        <v>0</v>
      </c>
      <c r="L20" s="257"/>
      <c r="M20" s="257"/>
      <c r="N20" s="223" t="s">
        <v>93</v>
      </c>
    </row>
    <row r="21" spans="1:15" ht="34.5" customHeight="1" x14ac:dyDescent="0.2">
      <c r="A21" s="241" t="s">
        <v>73</v>
      </c>
      <c r="B21" s="223" t="s">
        <v>93</v>
      </c>
      <c r="C21" s="223"/>
      <c r="D21" s="67" t="s">
        <v>25</v>
      </c>
      <c r="E21" s="64">
        <v>0</v>
      </c>
      <c r="F21" s="64">
        <f>SUM(G21:K21)</f>
        <v>0</v>
      </c>
      <c r="G21" s="64">
        <v>0</v>
      </c>
      <c r="H21" s="64">
        <v>0</v>
      </c>
      <c r="I21" s="64">
        <v>0</v>
      </c>
      <c r="J21" s="64">
        <f t="shared" si="9"/>
        <v>0</v>
      </c>
      <c r="K21" s="64">
        <f t="shared" si="9"/>
        <v>0</v>
      </c>
      <c r="L21" s="257"/>
      <c r="M21" s="257"/>
      <c r="N21" s="223" t="s">
        <v>93</v>
      </c>
    </row>
    <row r="22" spans="1:15" ht="30.75" customHeight="1" x14ac:dyDescent="0.2">
      <c r="A22" s="241" t="s">
        <v>73</v>
      </c>
      <c r="B22" s="223" t="s">
        <v>93</v>
      </c>
      <c r="C22" s="223"/>
      <c r="D22" s="67" t="s">
        <v>44</v>
      </c>
      <c r="E22" s="64">
        <v>0</v>
      </c>
      <c r="F22" s="64">
        <f>SUM(G22:K22)</f>
        <v>0</v>
      </c>
      <c r="G22" s="64">
        <v>0</v>
      </c>
      <c r="H22" s="64">
        <v>0</v>
      </c>
      <c r="I22" s="64">
        <v>0</v>
      </c>
      <c r="J22" s="64">
        <f t="shared" si="9"/>
        <v>0</v>
      </c>
      <c r="K22" s="64">
        <f t="shared" si="9"/>
        <v>0</v>
      </c>
      <c r="L22" s="257"/>
      <c r="M22" s="257"/>
      <c r="N22" s="223" t="s">
        <v>93</v>
      </c>
    </row>
    <row r="23" spans="1:15" ht="30" customHeight="1" x14ac:dyDescent="0.2">
      <c r="A23" s="250" t="s">
        <v>73</v>
      </c>
      <c r="B23" s="224" t="s">
        <v>93</v>
      </c>
      <c r="C23" s="224"/>
      <c r="D23" s="67" t="s">
        <v>45</v>
      </c>
      <c r="E23" s="64">
        <v>100783</v>
      </c>
      <c r="F23" s="64">
        <f>SUM(G23:K23)</f>
        <v>169162</v>
      </c>
      <c r="G23" s="64">
        <v>169162</v>
      </c>
      <c r="H23" s="64">
        <v>0</v>
      </c>
      <c r="I23" s="64">
        <v>0</v>
      </c>
      <c r="J23" s="64">
        <f>I23*1.05</f>
        <v>0</v>
      </c>
      <c r="K23" s="64">
        <f>J23*1.05</f>
        <v>0</v>
      </c>
      <c r="L23" s="258"/>
      <c r="M23" s="258"/>
      <c r="N23" s="224" t="s">
        <v>93</v>
      </c>
    </row>
    <row r="24" spans="1:15" ht="21" customHeight="1" x14ac:dyDescent="0.2">
      <c r="A24" s="249" t="s">
        <v>140</v>
      </c>
      <c r="B24" s="222" t="s">
        <v>306</v>
      </c>
      <c r="C24" s="222" t="s">
        <v>138</v>
      </c>
      <c r="D24" s="67" t="s">
        <v>27</v>
      </c>
      <c r="E24" s="64">
        <f>SUM(E25:E28)</f>
        <v>0</v>
      </c>
      <c r="F24" s="64">
        <f>SUM(F25:F28)</f>
        <v>6300</v>
      </c>
      <c r="G24" s="64">
        <f t="shared" ref="G24:K24" si="10">SUM(G25:G28)</f>
        <v>6300</v>
      </c>
      <c r="H24" s="64">
        <f>SUM(H25:H28)</f>
        <v>0</v>
      </c>
      <c r="I24" s="64">
        <f t="shared" si="10"/>
        <v>0</v>
      </c>
      <c r="J24" s="64">
        <f t="shared" si="10"/>
        <v>0</v>
      </c>
      <c r="K24" s="64">
        <f t="shared" si="10"/>
        <v>0</v>
      </c>
      <c r="L24" s="256" t="s">
        <v>18</v>
      </c>
      <c r="M24" s="256" t="s">
        <v>315</v>
      </c>
      <c r="N24" s="222" t="s">
        <v>139</v>
      </c>
    </row>
    <row r="25" spans="1:15" ht="34.5" customHeight="1" x14ac:dyDescent="0.2">
      <c r="A25" s="241" t="s">
        <v>74</v>
      </c>
      <c r="B25" s="223" t="s">
        <v>97</v>
      </c>
      <c r="C25" s="223"/>
      <c r="D25" s="67" t="s">
        <v>35</v>
      </c>
      <c r="E25" s="64">
        <v>0</v>
      </c>
      <c r="F25" s="64">
        <f>SUM(G25:K25)</f>
        <v>0</v>
      </c>
      <c r="G25" s="64">
        <v>0</v>
      </c>
      <c r="H25" s="64">
        <v>0</v>
      </c>
      <c r="I25" s="64">
        <v>0</v>
      </c>
      <c r="J25" s="64">
        <f t="shared" ref="J25:K27" si="11">I25*1.05</f>
        <v>0</v>
      </c>
      <c r="K25" s="64">
        <f t="shared" si="11"/>
        <v>0</v>
      </c>
      <c r="L25" s="257"/>
      <c r="M25" s="257"/>
      <c r="N25" s="223" t="s">
        <v>97</v>
      </c>
    </row>
    <row r="26" spans="1:15" ht="27" customHeight="1" x14ac:dyDescent="0.2">
      <c r="A26" s="241" t="s">
        <v>74</v>
      </c>
      <c r="B26" s="223" t="s">
        <v>97</v>
      </c>
      <c r="C26" s="223"/>
      <c r="D26" s="67" t="s">
        <v>25</v>
      </c>
      <c r="E26" s="64">
        <v>0</v>
      </c>
      <c r="F26" s="64">
        <f>SUM(G26:K26)</f>
        <v>0</v>
      </c>
      <c r="G26" s="64">
        <v>0</v>
      </c>
      <c r="H26" s="64">
        <v>0</v>
      </c>
      <c r="I26" s="64">
        <v>0</v>
      </c>
      <c r="J26" s="64">
        <f t="shared" si="11"/>
        <v>0</v>
      </c>
      <c r="K26" s="64">
        <f t="shared" si="11"/>
        <v>0</v>
      </c>
      <c r="L26" s="257"/>
      <c r="M26" s="257"/>
      <c r="N26" s="223" t="s">
        <v>97</v>
      </c>
    </row>
    <row r="27" spans="1:15" ht="30" customHeight="1" x14ac:dyDescent="0.2">
      <c r="A27" s="241" t="s">
        <v>74</v>
      </c>
      <c r="B27" s="223" t="s">
        <v>97</v>
      </c>
      <c r="C27" s="223"/>
      <c r="D27" s="67" t="s">
        <v>44</v>
      </c>
      <c r="E27" s="64">
        <v>0</v>
      </c>
      <c r="F27" s="64">
        <f>SUM(G27:K27)</f>
        <v>0</v>
      </c>
      <c r="G27" s="64">
        <v>0</v>
      </c>
      <c r="H27" s="64">
        <v>0</v>
      </c>
      <c r="I27" s="64">
        <v>0</v>
      </c>
      <c r="J27" s="64">
        <f t="shared" si="11"/>
        <v>0</v>
      </c>
      <c r="K27" s="64">
        <f t="shared" si="11"/>
        <v>0</v>
      </c>
      <c r="L27" s="257"/>
      <c r="M27" s="257"/>
      <c r="N27" s="223" t="s">
        <v>97</v>
      </c>
    </row>
    <row r="28" spans="1:15" ht="30" customHeight="1" x14ac:dyDescent="0.2">
      <c r="A28" s="250" t="s">
        <v>74</v>
      </c>
      <c r="B28" s="224" t="s">
        <v>97</v>
      </c>
      <c r="C28" s="224"/>
      <c r="D28" s="67" t="s">
        <v>45</v>
      </c>
      <c r="E28" s="64">
        <v>0</v>
      </c>
      <c r="F28" s="64">
        <f>SUM(G28:K28)</f>
        <v>6300</v>
      </c>
      <c r="G28" s="64">
        <v>6300</v>
      </c>
      <c r="H28" s="64">
        <v>0</v>
      </c>
      <c r="I28" s="64">
        <v>0</v>
      </c>
      <c r="J28" s="64">
        <f>I28*1.05</f>
        <v>0</v>
      </c>
      <c r="K28" s="64">
        <f>J28*1.05</f>
        <v>0</v>
      </c>
      <c r="L28" s="258"/>
      <c r="M28" s="258"/>
      <c r="N28" s="224" t="s">
        <v>97</v>
      </c>
    </row>
    <row r="29" spans="1:15" ht="21" customHeight="1" x14ac:dyDescent="0.2">
      <c r="A29" s="249" t="s">
        <v>141</v>
      </c>
      <c r="B29" s="235" t="s">
        <v>308</v>
      </c>
      <c r="C29" s="222" t="s">
        <v>138</v>
      </c>
      <c r="D29" s="67" t="s">
        <v>27</v>
      </c>
      <c r="E29" s="64">
        <f>SUM(E30:E33)</f>
        <v>0</v>
      </c>
      <c r="F29" s="64">
        <f>SUM(F30:F33)</f>
        <v>101890</v>
      </c>
      <c r="G29" s="64">
        <f t="shared" ref="G29" si="12">SUM(G30:G33)</f>
        <v>101890</v>
      </c>
      <c r="H29" s="64">
        <f>SUM(H30:H33)</f>
        <v>0</v>
      </c>
      <c r="I29" s="64">
        <f t="shared" ref="I29:K29" si="13">SUM(I30:I33)</f>
        <v>0</v>
      </c>
      <c r="J29" s="64">
        <f t="shared" si="13"/>
        <v>0</v>
      </c>
      <c r="K29" s="64">
        <f t="shared" si="13"/>
        <v>0</v>
      </c>
      <c r="L29" s="256" t="s">
        <v>18</v>
      </c>
      <c r="M29" s="256" t="s">
        <v>316</v>
      </c>
      <c r="N29" s="235" t="s">
        <v>146</v>
      </c>
    </row>
    <row r="30" spans="1:15" ht="34.5" customHeight="1" x14ac:dyDescent="0.2">
      <c r="A30" s="241" t="s">
        <v>74</v>
      </c>
      <c r="B30" s="215"/>
      <c r="C30" s="223"/>
      <c r="D30" s="67" t="s">
        <v>35</v>
      </c>
      <c r="E30" s="64">
        <v>0</v>
      </c>
      <c r="F30" s="64">
        <f>SUM(G30:K30)</f>
        <v>0</v>
      </c>
      <c r="G30" s="64">
        <v>0</v>
      </c>
      <c r="H30" s="64">
        <v>0</v>
      </c>
      <c r="I30" s="64">
        <v>0</v>
      </c>
      <c r="J30" s="64">
        <f t="shared" ref="J30:K32" si="14">I30*1.05</f>
        <v>0</v>
      </c>
      <c r="K30" s="64">
        <f t="shared" si="14"/>
        <v>0</v>
      </c>
      <c r="L30" s="257"/>
      <c r="M30" s="257"/>
      <c r="N30" s="215"/>
    </row>
    <row r="31" spans="1:15" ht="27" customHeight="1" x14ac:dyDescent="0.2">
      <c r="A31" s="241" t="s">
        <v>74</v>
      </c>
      <c r="B31" s="215"/>
      <c r="C31" s="223"/>
      <c r="D31" s="67" t="s">
        <v>25</v>
      </c>
      <c r="E31" s="64">
        <v>0</v>
      </c>
      <c r="F31" s="64">
        <f>SUM(G31:K31)</f>
        <v>0</v>
      </c>
      <c r="G31" s="64">
        <v>0</v>
      </c>
      <c r="H31" s="64">
        <v>0</v>
      </c>
      <c r="I31" s="64">
        <v>0</v>
      </c>
      <c r="J31" s="64">
        <f t="shared" si="14"/>
        <v>0</v>
      </c>
      <c r="K31" s="64">
        <f t="shared" si="14"/>
        <v>0</v>
      </c>
      <c r="L31" s="257"/>
      <c r="M31" s="257"/>
      <c r="N31" s="215"/>
    </row>
    <row r="32" spans="1:15" ht="30" customHeight="1" x14ac:dyDescent="0.2">
      <c r="A32" s="241" t="s">
        <v>74</v>
      </c>
      <c r="B32" s="215"/>
      <c r="C32" s="223"/>
      <c r="D32" s="67" t="s">
        <v>44</v>
      </c>
      <c r="E32" s="64">
        <v>0</v>
      </c>
      <c r="F32" s="64">
        <f>SUM(G32:K32)</f>
        <v>101890</v>
      </c>
      <c r="G32" s="64">
        <v>101890</v>
      </c>
      <c r="H32" s="64">
        <v>0</v>
      </c>
      <c r="I32" s="64">
        <v>0</v>
      </c>
      <c r="J32" s="64">
        <f t="shared" si="14"/>
        <v>0</v>
      </c>
      <c r="K32" s="64">
        <f t="shared" si="14"/>
        <v>0</v>
      </c>
      <c r="L32" s="257"/>
      <c r="M32" s="257"/>
      <c r="N32" s="215"/>
    </row>
    <row r="33" spans="1:14" ht="30" customHeight="1" x14ac:dyDescent="0.2">
      <c r="A33" s="250" t="s">
        <v>74</v>
      </c>
      <c r="B33" s="216"/>
      <c r="C33" s="224"/>
      <c r="D33" s="67" t="s">
        <v>45</v>
      </c>
      <c r="E33" s="64">
        <v>0</v>
      </c>
      <c r="F33" s="64">
        <f>SUM(G33:K33)</f>
        <v>0</v>
      </c>
      <c r="G33" s="64">
        <v>0</v>
      </c>
      <c r="H33" s="64">
        <v>0</v>
      </c>
      <c r="I33" s="64">
        <v>0</v>
      </c>
      <c r="J33" s="64">
        <f>I33*1.05</f>
        <v>0</v>
      </c>
      <c r="K33" s="64">
        <f>J33*1.05</f>
        <v>0</v>
      </c>
      <c r="L33" s="258"/>
      <c r="M33" s="258"/>
      <c r="N33" s="216"/>
    </row>
    <row r="34" spans="1:14" ht="21" customHeight="1" x14ac:dyDescent="0.2">
      <c r="A34" s="249" t="s">
        <v>301</v>
      </c>
      <c r="B34" s="235" t="s">
        <v>305</v>
      </c>
      <c r="C34" s="222" t="s">
        <v>138</v>
      </c>
      <c r="D34" s="67" t="s">
        <v>27</v>
      </c>
      <c r="E34" s="64">
        <f>SUM(E35:E38)</f>
        <v>0</v>
      </c>
      <c r="F34" s="64">
        <f>SUM(F35:F38)</f>
        <v>4850</v>
      </c>
      <c r="G34" s="64">
        <f t="shared" ref="G34" si="15">SUM(G35:G38)</f>
        <v>4850</v>
      </c>
      <c r="H34" s="64">
        <f>SUM(H35:H38)</f>
        <v>0</v>
      </c>
      <c r="I34" s="64">
        <f t="shared" ref="I34:K34" si="16">SUM(I35:I38)</f>
        <v>0</v>
      </c>
      <c r="J34" s="64">
        <f t="shared" si="16"/>
        <v>0</v>
      </c>
      <c r="K34" s="64">
        <f t="shared" si="16"/>
        <v>0</v>
      </c>
      <c r="L34" s="256" t="s">
        <v>18</v>
      </c>
      <c r="M34" s="256" t="s">
        <v>317</v>
      </c>
      <c r="N34" s="235" t="s">
        <v>146</v>
      </c>
    </row>
    <row r="35" spans="1:14" ht="34.5" customHeight="1" x14ac:dyDescent="0.2">
      <c r="A35" s="241" t="s">
        <v>74</v>
      </c>
      <c r="B35" s="215"/>
      <c r="C35" s="223"/>
      <c r="D35" s="67" t="s">
        <v>35</v>
      </c>
      <c r="E35" s="64">
        <v>0</v>
      </c>
      <c r="F35" s="64">
        <f>SUM(G35:K35)</f>
        <v>0</v>
      </c>
      <c r="G35" s="64">
        <v>0</v>
      </c>
      <c r="H35" s="64">
        <v>0</v>
      </c>
      <c r="I35" s="64">
        <v>0</v>
      </c>
      <c r="J35" s="64">
        <f t="shared" ref="J35:K37" si="17">I35*1.05</f>
        <v>0</v>
      </c>
      <c r="K35" s="64">
        <f t="shared" si="17"/>
        <v>0</v>
      </c>
      <c r="L35" s="257"/>
      <c r="M35" s="257"/>
      <c r="N35" s="215"/>
    </row>
    <row r="36" spans="1:14" ht="27" customHeight="1" x14ac:dyDescent="0.2">
      <c r="A36" s="241" t="s">
        <v>74</v>
      </c>
      <c r="B36" s="215"/>
      <c r="C36" s="223"/>
      <c r="D36" s="67" t="s">
        <v>25</v>
      </c>
      <c r="E36" s="64">
        <v>0</v>
      </c>
      <c r="F36" s="64">
        <f>SUM(G36:K36)</f>
        <v>0</v>
      </c>
      <c r="G36" s="64">
        <v>0</v>
      </c>
      <c r="H36" s="64">
        <v>0</v>
      </c>
      <c r="I36" s="64">
        <v>0</v>
      </c>
      <c r="J36" s="64">
        <f t="shared" si="17"/>
        <v>0</v>
      </c>
      <c r="K36" s="64">
        <f t="shared" si="17"/>
        <v>0</v>
      </c>
      <c r="L36" s="257"/>
      <c r="M36" s="257"/>
      <c r="N36" s="215"/>
    </row>
    <row r="37" spans="1:14" ht="30" customHeight="1" x14ac:dyDescent="0.2">
      <c r="A37" s="241" t="s">
        <v>74</v>
      </c>
      <c r="B37" s="215"/>
      <c r="C37" s="223"/>
      <c r="D37" s="67" t="s">
        <v>44</v>
      </c>
      <c r="E37" s="64">
        <v>0</v>
      </c>
      <c r="F37" s="64">
        <f>SUM(G37:K37)</f>
        <v>0</v>
      </c>
      <c r="G37" s="64">
        <v>0</v>
      </c>
      <c r="H37" s="64">
        <v>0</v>
      </c>
      <c r="I37" s="64">
        <v>0</v>
      </c>
      <c r="J37" s="64">
        <f t="shared" si="17"/>
        <v>0</v>
      </c>
      <c r="K37" s="64">
        <f t="shared" si="17"/>
        <v>0</v>
      </c>
      <c r="L37" s="257"/>
      <c r="M37" s="257"/>
      <c r="N37" s="215"/>
    </row>
    <row r="38" spans="1:14" ht="30" customHeight="1" x14ac:dyDescent="0.2">
      <c r="A38" s="250" t="s">
        <v>74</v>
      </c>
      <c r="B38" s="216"/>
      <c r="C38" s="224"/>
      <c r="D38" s="67" t="s">
        <v>45</v>
      </c>
      <c r="E38" s="64">
        <v>0</v>
      </c>
      <c r="F38" s="64">
        <f>SUM(G38:K38)</f>
        <v>4850</v>
      </c>
      <c r="G38" s="64">
        <v>4850</v>
      </c>
      <c r="H38" s="64">
        <v>0</v>
      </c>
      <c r="I38" s="64">
        <v>0</v>
      </c>
      <c r="J38" s="64">
        <f>I38*1.05</f>
        <v>0</v>
      </c>
      <c r="K38" s="64">
        <f>J38*1.05</f>
        <v>0</v>
      </c>
      <c r="L38" s="258"/>
      <c r="M38" s="258"/>
      <c r="N38" s="216"/>
    </row>
    <row r="39" spans="1:14" ht="21" customHeight="1" x14ac:dyDescent="0.2">
      <c r="A39" s="249" t="s">
        <v>302</v>
      </c>
      <c r="B39" s="235" t="s">
        <v>307</v>
      </c>
      <c r="C39" s="222" t="s">
        <v>138</v>
      </c>
      <c r="D39" s="67" t="s">
        <v>27</v>
      </c>
      <c r="E39" s="64">
        <f>SUM(E40:E43)</f>
        <v>0</v>
      </c>
      <c r="F39" s="64">
        <f>SUM(F40:F43)</f>
        <v>12500</v>
      </c>
      <c r="G39" s="64">
        <f t="shared" ref="G39" si="18">SUM(G40:G43)</f>
        <v>12500</v>
      </c>
      <c r="H39" s="64">
        <f>SUM(H40:H43)</f>
        <v>0</v>
      </c>
      <c r="I39" s="64">
        <f t="shared" ref="I39:K39" si="19">SUM(I40:I43)</f>
        <v>0</v>
      </c>
      <c r="J39" s="64">
        <f t="shared" si="19"/>
        <v>0</v>
      </c>
      <c r="K39" s="64">
        <f t="shared" si="19"/>
        <v>0</v>
      </c>
      <c r="L39" s="256" t="s">
        <v>18</v>
      </c>
      <c r="M39" s="256" t="s">
        <v>317</v>
      </c>
      <c r="N39" s="235" t="s">
        <v>146</v>
      </c>
    </row>
    <row r="40" spans="1:14" ht="34.5" customHeight="1" x14ac:dyDescent="0.2">
      <c r="A40" s="241" t="s">
        <v>74</v>
      </c>
      <c r="B40" s="215"/>
      <c r="C40" s="223"/>
      <c r="D40" s="67" t="s">
        <v>35</v>
      </c>
      <c r="E40" s="64">
        <v>0</v>
      </c>
      <c r="F40" s="64">
        <f>SUM(G40:K40)</f>
        <v>0</v>
      </c>
      <c r="G40" s="64">
        <v>0</v>
      </c>
      <c r="H40" s="64">
        <v>0</v>
      </c>
      <c r="I40" s="64">
        <v>0</v>
      </c>
      <c r="J40" s="64">
        <f t="shared" ref="J40:K42" si="20">I40*1.05</f>
        <v>0</v>
      </c>
      <c r="K40" s="64">
        <f t="shared" si="20"/>
        <v>0</v>
      </c>
      <c r="L40" s="257"/>
      <c r="M40" s="257"/>
      <c r="N40" s="215"/>
    </row>
    <row r="41" spans="1:14" ht="27" customHeight="1" x14ac:dyDescent="0.2">
      <c r="A41" s="241" t="s">
        <v>74</v>
      </c>
      <c r="B41" s="215"/>
      <c r="C41" s="223"/>
      <c r="D41" s="67" t="s">
        <v>25</v>
      </c>
      <c r="E41" s="64">
        <v>0</v>
      </c>
      <c r="F41" s="64">
        <f>SUM(G41:K41)</f>
        <v>0</v>
      </c>
      <c r="G41" s="64">
        <v>0</v>
      </c>
      <c r="H41" s="64">
        <v>0</v>
      </c>
      <c r="I41" s="64">
        <v>0</v>
      </c>
      <c r="J41" s="64">
        <f t="shared" si="20"/>
        <v>0</v>
      </c>
      <c r="K41" s="64">
        <f t="shared" si="20"/>
        <v>0</v>
      </c>
      <c r="L41" s="257"/>
      <c r="M41" s="257"/>
      <c r="N41" s="215"/>
    </row>
    <row r="42" spans="1:14" ht="30" customHeight="1" x14ac:dyDescent="0.2">
      <c r="A42" s="241" t="s">
        <v>74</v>
      </c>
      <c r="B42" s="215"/>
      <c r="C42" s="223"/>
      <c r="D42" s="67" t="s">
        <v>44</v>
      </c>
      <c r="E42" s="64">
        <v>0</v>
      </c>
      <c r="F42" s="64">
        <f>SUM(G42:K42)</f>
        <v>0</v>
      </c>
      <c r="G42" s="64">
        <v>0</v>
      </c>
      <c r="H42" s="64">
        <v>0</v>
      </c>
      <c r="I42" s="64">
        <v>0</v>
      </c>
      <c r="J42" s="64">
        <f t="shared" si="20"/>
        <v>0</v>
      </c>
      <c r="K42" s="64">
        <f t="shared" si="20"/>
        <v>0</v>
      </c>
      <c r="L42" s="257"/>
      <c r="M42" s="257"/>
      <c r="N42" s="215"/>
    </row>
    <row r="43" spans="1:14" ht="30" customHeight="1" x14ac:dyDescent="0.2">
      <c r="A43" s="250" t="s">
        <v>74</v>
      </c>
      <c r="B43" s="216"/>
      <c r="C43" s="224"/>
      <c r="D43" s="67" t="s">
        <v>45</v>
      </c>
      <c r="E43" s="64">
        <v>0</v>
      </c>
      <c r="F43" s="64">
        <f>SUM(G43:K43)</f>
        <v>12500</v>
      </c>
      <c r="G43" s="64">
        <v>12500</v>
      </c>
      <c r="H43" s="64">
        <v>0</v>
      </c>
      <c r="I43" s="64">
        <v>0</v>
      </c>
      <c r="J43" s="64">
        <f>I43*1.05</f>
        <v>0</v>
      </c>
      <c r="K43" s="64">
        <f>J43*1.05</f>
        <v>0</v>
      </c>
      <c r="L43" s="258"/>
      <c r="M43" s="258"/>
      <c r="N43" s="216"/>
    </row>
    <row r="44" spans="1:14" ht="21" customHeight="1" x14ac:dyDescent="0.2">
      <c r="A44" s="249" t="s">
        <v>303</v>
      </c>
      <c r="B44" s="222" t="s">
        <v>304</v>
      </c>
      <c r="C44" s="222" t="s">
        <v>138</v>
      </c>
      <c r="D44" s="67" t="s">
        <v>27</v>
      </c>
      <c r="E44" s="64">
        <f>SUM(E45:E48)</f>
        <v>546</v>
      </c>
      <c r="F44" s="64">
        <f>SUM(F45:F48)</f>
        <v>28165.5</v>
      </c>
      <c r="G44" s="64">
        <f t="shared" ref="G44:K44" si="21">SUM(G45:G48)</f>
        <v>13309.5</v>
      </c>
      <c r="H44" s="64">
        <f>SUM(H45:H48)</f>
        <v>14856</v>
      </c>
      <c r="I44" s="64">
        <f t="shared" si="21"/>
        <v>0</v>
      </c>
      <c r="J44" s="64">
        <f t="shared" si="21"/>
        <v>0</v>
      </c>
      <c r="K44" s="64">
        <f t="shared" si="21"/>
        <v>0</v>
      </c>
      <c r="L44" s="256" t="s">
        <v>18</v>
      </c>
      <c r="M44" s="256" t="s">
        <v>318</v>
      </c>
      <c r="N44" s="222" t="s">
        <v>139</v>
      </c>
    </row>
    <row r="45" spans="1:14" ht="34.5" customHeight="1" x14ac:dyDescent="0.2">
      <c r="A45" s="241" t="s">
        <v>74</v>
      </c>
      <c r="B45" s="223" t="s">
        <v>97</v>
      </c>
      <c r="C45" s="223"/>
      <c r="D45" s="67" t="s">
        <v>35</v>
      </c>
      <c r="E45" s="64">
        <v>0</v>
      </c>
      <c r="F45" s="64">
        <f>SUM(G45:K45)</f>
        <v>0</v>
      </c>
      <c r="G45" s="64">
        <v>0</v>
      </c>
      <c r="H45" s="64">
        <v>0</v>
      </c>
      <c r="I45" s="64">
        <v>0</v>
      </c>
      <c r="J45" s="64">
        <f t="shared" ref="J45:K47" si="22">I45*1.05</f>
        <v>0</v>
      </c>
      <c r="K45" s="64">
        <f t="shared" si="22"/>
        <v>0</v>
      </c>
      <c r="L45" s="257"/>
      <c r="M45" s="257"/>
      <c r="N45" s="223" t="s">
        <v>97</v>
      </c>
    </row>
    <row r="46" spans="1:14" ht="27" customHeight="1" x14ac:dyDescent="0.2">
      <c r="A46" s="241" t="s">
        <v>74</v>
      </c>
      <c r="B46" s="223" t="s">
        <v>97</v>
      </c>
      <c r="C46" s="223"/>
      <c r="D46" s="67" t="s">
        <v>25</v>
      </c>
      <c r="E46" s="64">
        <v>0</v>
      </c>
      <c r="F46" s="64">
        <f>SUM(G46:K46)</f>
        <v>0</v>
      </c>
      <c r="G46" s="64">
        <v>0</v>
      </c>
      <c r="H46" s="64">
        <v>0</v>
      </c>
      <c r="I46" s="64">
        <v>0</v>
      </c>
      <c r="J46" s="64">
        <f t="shared" si="22"/>
        <v>0</v>
      </c>
      <c r="K46" s="64">
        <f t="shared" si="22"/>
        <v>0</v>
      </c>
      <c r="L46" s="257"/>
      <c r="M46" s="257"/>
      <c r="N46" s="223" t="s">
        <v>97</v>
      </c>
    </row>
    <row r="47" spans="1:14" ht="30" customHeight="1" x14ac:dyDescent="0.2">
      <c r="A47" s="241" t="s">
        <v>74</v>
      </c>
      <c r="B47" s="223" t="s">
        <v>97</v>
      </c>
      <c r="C47" s="223"/>
      <c r="D47" s="67" t="s">
        <v>44</v>
      </c>
      <c r="E47" s="64">
        <v>0</v>
      </c>
      <c r="F47" s="64">
        <f>SUM(G47:K47)</f>
        <v>0</v>
      </c>
      <c r="G47" s="64">
        <v>0</v>
      </c>
      <c r="H47" s="64">
        <v>0</v>
      </c>
      <c r="I47" s="64">
        <v>0</v>
      </c>
      <c r="J47" s="64">
        <f t="shared" si="22"/>
        <v>0</v>
      </c>
      <c r="K47" s="64">
        <f t="shared" si="22"/>
        <v>0</v>
      </c>
      <c r="L47" s="257"/>
      <c r="M47" s="257"/>
      <c r="N47" s="223" t="s">
        <v>97</v>
      </c>
    </row>
    <row r="48" spans="1:14" ht="30.75" customHeight="1" x14ac:dyDescent="0.2">
      <c r="A48" s="250" t="s">
        <v>74</v>
      </c>
      <c r="B48" s="224" t="s">
        <v>97</v>
      </c>
      <c r="C48" s="224"/>
      <c r="D48" s="67" t="s">
        <v>45</v>
      </c>
      <c r="E48" s="64">
        <v>546</v>
      </c>
      <c r="F48" s="64">
        <f>SUM(G48:K48)</f>
        <v>28165.5</v>
      </c>
      <c r="G48" s="64">
        <v>13309.5</v>
      </c>
      <c r="H48" s="64">
        <v>14856</v>
      </c>
      <c r="I48" s="64">
        <v>0</v>
      </c>
      <c r="J48" s="64">
        <f>I48*1.05</f>
        <v>0</v>
      </c>
      <c r="K48" s="64">
        <f>J48*1.05</f>
        <v>0</v>
      </c>
      <c r="L48" s="258"/>
      <c r="M48" s="258"/>
      <c r="N48" s="224" t="s">
        <v>97</v>
      </c>
    </row>
    <row r="49" spans="1:14" ht="21" customHeight="1" x14ac:dyDescent="0.2">
      <c r="A49" s="249" t="s">
        <v>328</v>
      </c>
      <c r="B49" s="222" t="s">
        <v>329</v>
      </c>
      <c r="C49" s="222" t="s">
        <v>138</v>
      </c>
      <c r="D49" s="67" t="s">
        <v>27</v>
      </c>
      <c r="E49" s="64">
        <f>SUM(E50:E53)</f>
        <v>0</v>
      </c>
      <c r="F49" s="64">
        <f>SUM(F50:F53)</f>
        <v>47572</v>
      </c>
      <c r="G49" s="64">
        <f t="shared" ref="G49" si="23">SUM(G50:G53)</f>
        <v>47572</v>
      </c>
      <c r="H49" s="64">
        <f>SUM(H50:H53)</f>
        <v>0</v>
      </c>
      <c r="I49" s="64">
        <f t="shared" ref="I49:K49" si="24">SUM(I50:I53)</f>
        <v>0</v>
      </c>
      <c r="J49" s="64">
        <f t="shared" si="24"/>
        <v>0</v>
      </c>
      <c r="K49" s="64">
        <f t="shared" si="24"/>
        <v>0</v>
      </c>
      <c r="L49" s="256" t="s">
        <v>18</v>
      </c>
      <c r="M49" s="256" t="s">
        <v>330</v>
      </c>
      <c r="N49" s="222" t="s">
        <v>139</v>
      </c>
    </row>
    <row r="50" spans="1:14" ht="34.5" customHeight="1" x14ac:dyDescent="0.2">
      <c r="A50" s="241" t="s">
        <v>74</v>
      </c>
      <c r="B50" s="223" t="s">
        <v>97</v>
      </c>
      <c r="C50" s="223"/>
      <c r="D50" s="67" t="s">
        <v>35</v>
      </c>
      <c r="E50" s="64">
        <v>0</v>
      </c>
      <c r="F50" s="64">
        <f>SUM(G50:K50)</f>
        <v>0</v>
      </c>
      <c r="G50" s="64">
        <v>0</v>
      </c>
      <c r="H50" s="64">
        <v>0</v>
      </c>
      <c r="I50" s="64">
        <v>0</v>
      </c>
      <c r="J50" s="64">
        <f t="shared" ref="J50:J52" si="25">I50*1.05</f>
        <v>0</v>
      </c>
      <c r="K50" s="64">
        <f t="shared" ref="K50:K52" si="26">J50*1.05</f>
        <v>0</v>
      </c>
      <c r="L50" s="257"/>
      <c r="M50" s="257"/>
      <c r="N50" s="223" t="s">
        <v>97</v>
      </c>
    </row>
    <row r="51" spans="1:14" ht="27" customHeight="1" x14ac:dyDescent="0.2">
      <c r="A51" s="241" t="s">
        <v>74</v>
      </c>
      <c r="B51" s="223" t="s">
        <v>97</v>
      </c>
      <c r="C51" s="223"/>
      <c r="D51" s="67" t="s">
        <v>25</v>
      </c>
      <c r="E51" s="64">
        <v>0</v>
      </c>
      <c r="F51" s="64">
        <f>SUM(G51:K51)</f>
        <v>0</v>
      </c>
      <c r="G51" s="64">
        <v>0</v>
      </c>
      <c r="H51" s="64">
        <v>0</v>
      </c>
      <c r="I51" s="64">
        <v>0</v>
      </c>
      <c r="J51" s="64">
        <f t="shared" si="25"/>
        <v>0</v>
      </c>
      <c r="K51" s="64">
        <f t="shared" si="26"/>
        <v>0</v>
      </c>
      <c r="L51" s="257"/>
      <c r="M51" s="257"/>
      <c r="N51" s="223" t="s">
        <v>97</v>
      </c>
    </row>
    <row r="52" spans="1:14" ht="30" customHeight="1" x14ac:dyDescent="0.2">
      <c r="A52" s="241" t="s">
        <v>74</v>
      </c>
      <c r="B52" s="223" t="s">
        <v>97</v>
      </c>
      <c r="C52" s="223"/>
      <c r="D52" s="67" t="s">
        <v>44</v>
      </c>
      <c r="E52" s="64">
        <v>0</v>
      </c>
      <c r="F52" s="64">
        <f>SUM(G52:K52)</f>
        <v>0</v>
      </c>
      <c r="G52" s="64">
        <v>0</v>
      </c>
      <c r="H52" s="64">
        <v>0</v>
      </c>
      <c r="I52" s="64">
        <v>0</v>
      </c>
      <c r="J52" s="64">
        <f t="shared" si="25"/>
        <v>0</v>
      </c>
      <c r="K52" s="64">
        <f t="shared" si="26"/>
        <v>0</v>
      </c>
      <c r="L52" s="257"/>
      <c r="M52" s="257"/>
      <c r="N52" s="223" t="s">
        <v>97</v>
      </c>
    </row>
    <row r="53" spans="1:14" ht="30.75" customHeight="1" x14ac:dyDescent="0.2">
      <c r="A53" s="250" t="s">
        <v>74</v>
      </c>
      <c r="B53" s="224" t="s">
        <v>97</v>
      </c>
      <c r="C53" s="224"/>
      <c r="D53" s="67" t="s">
        <v>45</v>
      </c>
      <c r="E53" s="64">
        <v>0</v>
      </c>
      <c r="F53" s="64">
        <f>SUM(G53:K53)</f>
        <v>47572</v>
      </c>
      <c r="G53" s="64">
        <v>47572</v>
      </c>
      <c r="H53" s="64">
        <v>0</v>
      </c>
      <c r="I53" s="64">
        <v>0</v>
      </c>
      <c r="J53" s="64">
        <f>I53*1.05</f>
        <v>0</v>
      </c>
      <c r="K53" s="64">
        <f>J53*1.05</f>
        <v>0</v>
      </c>
      <c r="L53" s="258"/>
      <c r="M53" s="258"/>
      <c r="N53" s="224" t="s">
        <v>97</v>
      </c>
    </row>
    <row r="54" spans="1:14" ht="21" customHeight="1" x14ac:dyDescent="0.2">
      <c r="A54" s="249" t="s">
        <v>343</v>
      </c>
      <c r="B54" s="222" t="s">
        <v>344</v>
      </c>
      <c r="C54" s="222" t="s">
        <v>138</v>
      </c>
      <c r="D54" s="67" t="s">
        <v>27</v>
      </c>
      <c r="E54" s="64">
        <f>SUM(E55:E58)</f>
        <v>0</v>
      </c>
      <c r="F54" s="64">
        <f>SUM(F55:F58)</f>
        <v>129900</v>
      </c>
      <c r="G54" s="64">
        <f t="shared" ref="G54" si="27">SUM(G55:G58)</f>
        <v>129900</v>
      </c>
      <c r="H54" s="64">
        <f>SUM(H55:H58)</f>
        <v>0</v>
      </c>
      <c r="I54" s="64">
        <f t="shared" ref="I54:K54" si="28">SUM(I55:I58)</f>
        <v>0</v>
      </c>
      <c r="J54" s="64">
        <f t="shared" si="28"/>
        <v>0</v>
      </c>
      <c r="K54" s="64">
        <f t="shared" si="28"/>
        <v>0</v>
      </c>
      <c r="L54" s="256" t="s">
        <v>18</v>
      </c>
      <c r="M54" s="256" t="s">
        <v>345</v>
      </c>
      <c r="N54" s="222" t="s">
        <v>139</v>
      </c>
    </row>
    <row r="55" spans="1:14" ht="34.5" customHeight="1" x14ac:dyDescent="0.2">
      <c r="A55" s="241" t="s">
        <v>74</v>
      </c>
      <c r="B55" s="223" t="s">
        <v>97</v>
      </c>
      <c r="C55" s="223"/>
      <c r="D55" s="67" t="s">
        <v>35</v>
      </c>
      <c r="E55" s="64">
        <v>0</v>
      </c>
      <c r="F55" s="64">
        <f>SUM(G55:K55)</f>
        <v>0</v>
      </c>
      <c r="G55" s="64">
        <v>0</v>
      </c>
      <c r="H55" s="64">
        <v>0</v>
      </c>
      <c r="I55" s="64">
        <v>0</v>
      </c>
      <c r="J55" s="64">
        <f t="shared" ref="J55:J57" si="29">I55*1.05</f>
        <v>0</v>
      </c>
      <c r="K55" s="64">
        <f t="shared" ref="K55:K57" si="30">J55*1.05</f>
        <v>0</v>
      </c>
      <c r="L55" s="257"/>
      <c r="M55" s="257"/>
      <c r="N55" s="223" t="s">
        <v>97</v>
      </c>
    </row>
    <row r="56" spans="1:14" ht="27" customHeight="1" x14ac:dyDescent="0.2">
      <c r="A56" s="241" t="s">
        <v>74</v>
      </c>
      <c r="B56" s="223" t="s">
        <v>97</v>
      </c>
      <c r="C56" s="223"/>
      <c r="D56" s="67" t="s">
        <v>25</v>
      </c>
      <c r="E56" s="64">
        <v>0</v>
      </c>
      <c r="F56" s="64">
        <f>SUM(G56:K56)</f>
        <v>0</v>
      </c>
      <c r="G56" s="64">
        <v>0</v>
      </c>
      <c r="H56" s="64">
        <v>0</v>
      </c>
      <c r="I56" s="64">
        <v>0</v>
      </c>
      <c r="J56" s="64">
        <f t="shared" si="29"/>
        <v>0</v>
      </c>
      <c r="K56" s="64">
        <f t="shared" si="30"/>
        <v>0</v>
      </c>
      <c r="L56" s="257"/>
      <c r="M56" s="257"/>
      <c r="N56" s="223" t="s">
        <v>97</v>
      </c>
    </row>
    <row r="57" spans="1:14" ht="30" customHeight="1" x14ac:dyDescent="0.2">
      <c r="A57" s="241" t="s">
        <v>74</v>
      </c>
      <c r="B57" s="223" t="s">
        <v>97</v>
      </c>
      <c r="C57" s="223"/>
      <c r="D57" s="67" t="s">
        <v>44</v>
      </c>
      <c r="E57" s="64">
        <v>0</v>
      </c>
      <c r="F57" s="64">
        <f>SUM(G57:K57)</f>
        <v>129900</v>
      </c>
      <c r="G57" s="64">
        <v>129900</v>
      </c>
      <c r="H57" s="64">
        <v>0</v>
      </c>
      <c r="I57" s="64">
        <v>0</v>
      </c>
      <c r="J57" s="64">
        <f t="shared" si="29"/>
        <v>0</v>
      </c>
      <c r="K57" s="64">
        <f t="shared" si="30"/>
        <v>0</v>
      </c>
      <c r="L57" s="257"/>
      <c r="M57" s="257"/>
      <c r="N57" s="223" t="s">
        <v>97</v>
      </c>
    </row>
    <row r="58" spans="1:14" ht="30.75" customHeight="1" x14ac:dyDescent="0.2">
      <c r="A58" s="250" t="s">
        <v>74</v>
      </c>
      <c r="B58" s="224" t="s">
        <v>97</v>
      </c>
      <c r="C58" s="224"/>
      <c r="D58" s="67" t="s">
        <v>45</v>
      </c>
      <c r="E58" s="64">
        <v>0</v>
      </c>
      <c r="F58" s="64">
        <f>SUM(G58:K58)</f>
        <v>0</v>
      </c>
      <c r="G58" s="64">
        <v>0</v>
      </c>
      <c r="H58" s="64">
        <v>0</v>
      </c>
      <c r="I58" s="64">
        <v>0</v>
      </c>
      <c r="J58" s="64">
        <f>I58*1.05</f>
        <v>0</v>
      </c>
      <c r="K58" s="64">
        <f>J58*1.05</f>
        <v>0</v>
      </c>
      <c r="L58" s="258"/>
      <c r="M58" s="258"/>
      <c r="N58" s="224" t="s">
        <v>97</v>
      </c>
    </row>
    <row r="59" spans="1:14" ht="28.5" customHeight="1" x14ac:dyDescent="0.2">
      <c r="A59" s="80" t="s">
        <v>70</v>
      </c>
      <c r="B59" s="268" t="s">
        <v>101</v>
      </c>
      <c r="C59" s="269"/>
      <c r="D59" s="269"/>
      <c r="E59" s="269"/>
      <c r="F59" s="269"/>
      <c r="G59" s="269"/>
      <c r="H59" s="269"/>
      <c r="I59" s="269"/>
      <c r="J59" s="269"/>
      <c r="K59" s="269"/>
      <c r="L59" s="269"/>
      <c r="M59" s="270"/>
    </row>
    <row r="60" spans="1:14" ht="5.25" hidden="1" customHeight="1" x14ac:dyDescent="0.2">
      <c r="A60" s="80"/>
      <c r="B60" s="271"/>
      <c r="C60" s="272"/>
      <c r="D60" s="272"/>
      <c r="E60" s="272"/>
      <c r="F60" s="272"/>
      <c r="G60" s="272"/>
      <c r="H60" s="272"/>
      <c r="I60" s="272"/>
      <c r="J60" s="272"/>
      <c r="K60" s="272"/>
      <c r="L60" s="272"/>
      <c r="M60" s="273"/>
    </row>
    <row r="61" spans="1:14" ht="30" hidden="1" customHeight="1" x14ac:dyDescent="0.2">
      <c r="A61" s="80"/>
      <c r="B61" s="271"/>
      <c r="C61" s="272"/>
      <c r="D61" s="272"/>
      <c r="E61" s="272"/>
      <c r="F61" s="272"/>
      <c r="G61" s="272"/>
      <c r="H61" s="272"/>
      <c r="I61" s="272"/>
      <c r="J61" s="272"/>
      <c r="K61" s="272"/>
      <c r="L61" s="272"/>
      <c r="M61" s="273"/>
    </row>
    <row r="62" spans="1:14" ht="30" hidden="1" customHeight="1" x14ac:dyDescent="0.2">
      <c r="A62" s="80"/>
      <c r="B62" s="271"/>
      <c r="C62" s="272"/>
      <c r="D62" s="272"/>
      <c r="E62" s="272"/>
      <c r="F62" s="272"/>
      <c r="G62" s="272"/>
      <c r="H62" s="272"/>
      <c r="I62" s="272"/>
      <c r="J62" s="272"/>
      <c r="K62" s="272"/>
      <c r="L62" s="272"/>
      <c r="M62" s="273"/>
    </row>
    <row r="63" spans="1:14" ht="30" hidden="1" customHeight="1" x14ac:dyDescent="0.2">
      <c r="A63" s="80"/>
      <c r="B63" s="274"/>
      <c r="C63" s="275"/>
      <c r="D63" s="275"/>
      <c r="E63" s="275"/>
      <c r="F63" s="275"/>
      <c r="G63" s="275"/>
      <c r="H63" s="275"/>
      <c r="I63" s="275"/>
      <c r="J63" s="275"/>
      <c r="K63" s="275"/>
      <c r="L63" s="275"/>
      <c r="M63" s="276"/>
    </row>
    <row r="64" spans="1:14" ht="30" customHeight="1" x14ac:dyDescent="0.2">
      <c r="A64" s="228" t="s">
        <v>71</v>
      </c>
      <c r="B64" s="259" t="s">
        <v>142</v>
      </c>
      <c r="C64" s="259" t="s">
        <v>138</v>
      </c>
      <c r="D64" s="14" t="s">
        <v>27</v>
      </c>
      <c r="E64" s="64">
        <f>SUM(E65:E68)</f>
        <v>2682</v>
      </c>
      <c r="F64" s="64">
        <f>SUM(F65:F68)</f>
        <v>9415.9600000000009</v>
      </c>
      <c r="G64" s="64">
        <f t="shared" ref="G64:K64" si="31">SUM(G65:G68)</f>
        <v>1816</v>
      </c>
      <c r="H64" s="64">
        <f>SUM(H65:H68)</f>
        <v>1906.8</v>
      </c>
      <c r="I64" s="64">
        <f t="shared" si="31"/>
        <v>1897.72</v>
      </c>
      <c r="J64" s="64">
        <f t="shared" si="31"/>
        <v>1897.72</v>
      </c>
      <c r="K64" s="64">
        <f t="shared" si="31"/>
        <v>1897.72</v>
      </c>
      <c r="L64" s="262" t="s">
        <v>253</v>
      </c>
      <c r="M64" s="262" t="s">
        <v>359</v>
      </c>
    </row>
    <row r="65" spans="1:13" ht="30" customHeight="1" x14ac:dyDescent="0.2">
      <c r="A65" s="229" t="s">
        <v>115</v>
      </c>
      <c r="B65" s="260" t="s">
        <v>116</v>
      </c>
      <c r="C65" s="260"/>
      <c r="D65" s="14" t="s">
        <v>35</v>
      </c>
      <c r="E65" s="64">
        <v>0</v>
      </c>
      <c r="F65" s="64">
        <f>SUM(G65:K65)</f>
        <v>0</v>
      </c>
      <c r="G65" s="64">
        <v>0</v>
      </c>
      <c r="H65" s="64">
        <v>0</v>
      </c>
      <c r="I65" s="64">
        <v>0</v>
      </c>
      <c r="J65" s="64">
        <f t="shared" ref="J65:K65" si="32">I65*1.05</f>
        <v>0</v>
      </c>
      <c r="K65" s="64">
        <f t="shared" si="32"/>
        <v>0</v>
      </c>
      <c r="L65" s="263"/>
      <c r="M65" s="263"/>
    </row>
    <row r="66" spans="1:13" ht="30" customHeight="1" x14ac:dyDescent="0.2">
      <c r="A66" s="229" t="s">
        <v>115</v>
      </c>
      <c r="B66" s="260" t="s">
        <v>116</v>
      </c>
      <c r="C66" s="260"/>
      <c r="D66" s="14" t="s">
        <v>25</v>
      </c>
      <c r="E66" s="64">
        <v>0</v>
      </c>
      <c r="F66" s="64">
        <f>SUM(G66:K66)</f>
        <v>0</v>
      </c>
      <c r="G66" s="64">
        <v>0</v>
      </c>
      <c r="H66" s="64">
        <v>0</v>
      </c>
      <c r="I66" s="64">
        <v>0</v>
      </c>
      <c r="J66" s="64">
        <f t="shared" ref="J66:K66" si="33">I66*1.05</f>
        <v>0</v>
      </c>
      <c r="K66" s="64">
        <f t="shared" si="33"/>
        <v>0</v>
      </c>
      <c r="L66" s="263"/>
      <c r="M66" s="263"/>
    </row>
    <row r="67" spans="1:13" ht="30" customHeight="1" x14ac:dyDescent="0.2">
      <c r="A67" s="229" t="s">
        <v>115</v>
      </c>
      <c r="B67" s="260" t="s">
        <v>116</v>
      </c>
      <c r="C67" s="260"/>
      <c r="D67" s="14" t="s">
        <v>44</v>
      </c>
      <c r="E67" s="64">
        <v>0</v>
      </c>
      <c r="F67" s="64">
        <f>SUM(G67:K67)</f>
        <v>0</v>
      </c>
      <c r="G67" s="64">
        <v>0</v>
      </c>
      <c r="H67" s="64">
        <v>0</v>
      </c>
      <c r="I67" s="64">
        <v>0</v>
      </c>
      <c r="J67" s="64">
        <f t="shared" ref="J67:K67" si="34">I67*1.05</f>
        <v>0</v>
      </c>
      <c r="K67" s="64">
        <f t="shared" si="34"/>
        <v>0</v>
      </c>
      <c r="L67" s="263"/>
      <c r="M67" s="263"/>
    </row>
    <row r="68" spans="1:13" ht="30" customHeight="1" x14ac:dyDescent="0.2">
      <c r="A68" s="230" t="s">
        <v>115</v>
      </c>
      <c r="B68" s="261" t="s">
        <v>116</v>
      </c>
      <c r="C68" s="261"/>
      <c r="D68" s="14" t="s">
        <v>45</v>
      </c>
      <c r="E68" s="64">
        <v>2682</v>
      </c>
      <c r="F68" s="64">
        <f>SUM(G68:K68)</f>
        <v>9415.9600000000009</v>
      </c>
      <c r="G68" s="64">
        <v>1816</v>
      </c>
      <c r="H68" s="64">
        <v>1906.8</v>
      </c>
      <c r="I68" s="64">
        <v>1897.72</v>
      </c>
      <c r="J68" s="64">
        <v>1897.72</v>
      </c>
      <c r="K68" s="64">
        <v>1897.72</v>
      </c>
      <c r="L68" s="264"/>
      <c r="M68" s="264"/>
    </row>
    <row r="69" spans="1:13" ht="30" customHeight="1" x14ac:dyDescent="0.2">
      <c r="A69" s="228" t="s">
        <v>150</v>
      </c>
      <c r="B69" s="259" t="s">
        <v>151</v>
      </c>
      <c r="C69" s="259" t="s">
        <v>138</v>
      </c>
      <c r="D69" s="14" t="s">
        <v>27</v>
      </c>
      <c r="E69" s="64">
        <f>SUM(E70:E73)</f>
        <v>1250</v>
      </c>
      <c r="F69" s="64">
        <f>SUM(F70:F73)</f>
        <v>0</v>
      </c>
      <c r="G69" s="64">
        <f t="shared" ref="G69" si="35">SUM(G70:G73)</f>
        <v>0</v>
      </c>
      <c r="H69" s="64">
        <f>SUM(H70:H73)</f>
        <v>0</v>
      </c>
      <c r="I69" s="64">
        <f t="shared" ref="I69:K69" si="36">SUM(I70:I73)</f>
        <v>0</v>
      </c>
      <c r="J69" s="64">
        <f t="shared" si="36"/>
        <v>0</v>
      </c>
      <c r="K69" s="64">
        <f t="shared" si="36"/>
        <v>0</v>
      </c>
      <c r="L69" s="262" t="s">
        <v>253</v>
      </c>
      <c r="M69" s="262" t="s">
        <v>360</v>
      </c>
    </row>
    <row r="70" spans="1:13" ht="30" customHeight="1" x14ac:dyDescent="0.2">
      <c r="A70" s="229" t="s">
        <v>115</v>
      </c>
      <c r="B70" s="260" t="s">
        <v>116</v>
      </c>
      <c r="C70" s="260"/>
      <c r="D70" s="14" t="s">
        <v>35</v>
      </c>
      <c r="E70" s="64">
        <v>1250</v>
      </c>
      <c r="F70" s="64">
        <f>SUM(G70:K70)</f>
        <v>0</v>
      </c>
      <c r="G70" s="64">
        <v>0</v>
      </c>
      <c r="H70" s="64">
        <v>0</v>
      </c>
      <c r="I70" s="64">
        <v>0</v>
      </c>
      <c r="J70" s="64">
        <f t="shared" ref="J70:J72" si="37">I70*1.05</f>
        <v>0</v>
      </c>
      <c r="K70" s="64">
        <f t="shared" ref="K70:K72" si="38">J70*1.05</f>
        <v>0</v>
      </c>
      <c r="L70" s="263"/>
      <c r="M70" s="263"/>
    </row>
    <row r="71" spans="1:13" ht="30" customHeight="1" x14ac:dyDescent="0.2">
      <c r="A71" s="229" t="s">
        <v>115</v>
      </c>
      <c r="B71" s="260" t="s">
        <v>116</v>
      </c>
      <c r="C71" s="260"/>
      <c r="D71" s="14" t="s">
        <v>25</v>
      </c>
      <c r="E71" s="64">
        <v>0</v>
      </c>
      <c r="F71" s="64">
        <f>SUM(G71:K71)</f>
        <v>0</v>
      </c>
      <c r="G71" s="64">
        <v>0</v>
      </c>
      <c r="H71" s="64">
        <v>0</v>
      </c>
      <c r="I71" s="64">
        <v>0</v>
      </c>
      <c r="J71" s="64">
        <f t="shared" si="37"/>
        <v>0</v>
      </c>
      <c r="K71" s="64">
        <f t="shared" si="38"/>
        <v>0</v>
      </c>
      <c r="L71" s="263"/>
      <c r="M71" s="263"/>
    </row>
    <row r="72" spans="1:13" ht="30" customHeight="1" x14ac:dyDescent="0.2">
      <c r="A72" s="229" t="s">
        <v>115</v>
      </c>
      <c r="B72" s="260" t="s">
        <v>116</v>
      </c>
      <c r="C72" s="260"/>
      <c r="D72" s="14" t="s">
        <v>44</v>
      </c>
      <c r="E72" s="64">
        <v>0</v>
      </c>
      <c r="F72" s="64">
        <f>SUM(G72:K72)</f>
        <v>0</v>
      </c>
      <c r="G72" s="64">
        <v>0</v>
      </c>
      <c r="H72" s="64">
        <v>0</v>
      </c>
      <c r="I72" s="64">
        <v>0</v>
      </c>
      <c r="J72" s="64">
        <f t="shared" si="37"/>
        <v>0</v>
      </c>
      <c r="K72" s="64">
        <f t="shared" si="38"/>
        <v>0</v>
      </c>
      <c r="L72" s="263"/>
      <c r="M72" s="263"/>
    </row>
    <row r="73" spans="1:13" ht="30" customHeight="1" x14ac:dyDescent="0.2">
      <c r="A73" s="230" t="s">
        <v>115</v>
      </c>
      <c r="B73" s="261" t="s">
        <v>116</v>
      </c>
      <c r="C73" s="261"/>
      <c r="D73" s="14" t="s">
        <v>45</v>
      </c>
      <c r="E73" s="64">
        <v>0</v>
      </c>
      <c r="F73" s="64">
        <f>SUM(G73:K73)</f>
        <v>0</v>
      </c>
      <c r="G73" s="64">
        <v>0</v>
      </c>
      <c r="H73" s="64">
        <v>0</v>
      </c>
      <c r="I73" s="64">
        <v>0</v>
      </c>
      <c r="J73" s="64">
        <v>0</v>
      </c>
      <c r="K73" s="64">
        <v>0</v>
      </c>
      <c r="L73" s="264"/>
      <c r="M73" s="264"/>
    </row>
    <row r="74" spans="1:13" ht="15" customHeight="1" x14ac:dyDescent="0.2">
      <c r="A74" s="228" t="s">
        <v>46</v>
      </c>
      <c r="B74" s="259" t="s">
        <v>134</v>
      </c>
      <c r="C74" s="259" t="s">
        <v>138</v>
      </c>
      <c r="D74" s="14" t="s">
        <v>27</v>
      </c>
      <c r="E74" s="64">
        <f>SUM(E75:E78)</f>
        <v>2033075.8540000001</v>
      </c>
      <c r="F74" s="64">
        <f>SUM(F75:F78)</f>
        <v>11362779.680917557</v>
      </c>
      <c r="G74" s="64">
        <f t="shared" ref="G74:K74" si="39">SUM(G75:G78)</f>
        <v>2347422.909</v>
      </c>
      <c r="H74" s="64">
        <f>SUM(H75:H78)</f>
        <v>2227967.1544499998</v>
      </c>
      <c r="I74" s="64">
        <f t="shared" si="39"/>
        <v>2242971.1946724998</v>
      </c>
      <c r="J74" s="64">
        <f t="shared" si="39"/>
        <v>2262143.664656125</v>
      </c>
      <c r="K74" s="64">
        <f t="shared" si="39"/>
        <v>2282274.7581389314</v>
      </c>
      <c r="L74" s="262" t="s">
        <v>253</v>
      </c>
      <c r="M74" s="265"/>
    </row>
    <row r="75" spans="1:13" ht="45" customHeight="1" x14ac:dyDescent="0.2">
      <c r="A75" s="229" t="s">
        <v>46</v>
      </c>
      <c r="B75" s="260" t="s">
        <v>23</v>
      </c>
      <c r="C75" s="260"/>
      <c r="D75" s="14" t="s">
        <v>35</v>
      </c>
      <c r="E75" s="64">
        <f>E81+E86+E91+E96+E107+E112+E118+E123+E129+E135+E141</f>
        <v>1219043</v>
      </c>
      <c r="F75" s="64">
        <f>SUM(G75:K75)</f>
        <v>6047683</v>
      </c>
      <c r="G75" s="64">
        <f t="shared" ref="G75:K77" si="40">G81+G86+G91+G96+G107+G112+G118+G123+G129+G135+G141</f>
        <v>1331407</v>
      </c>
      <c r="H75" s="64">
        <f t="shared" si="40"/>
        <v>1179069</v>
      </c>
      <c r="I75" s="64">
        <f t="shared" si="40"/>
        <v>1179069</v>
      </c>
      <c r="J75" s="64">
        <f t="shared" si="40"/>
        <v>1179069</v>
      </c>
      <c r="K75" s="64">
        <f t="shared" si="40"/>
        <v>1179069</v>
      </c>
      <c r="L75" s="263"/>
      <c r="M75" s="266"/>
    </row>
    <row r="76" spans="1:13" ht="45" customHeight="1" x14ac:dyDescent="0.2">
      <c r="A76" s="229" t="s">
        <v>46</v>
      </c>
      <c r="B76" s="260" t="s">
        <v>23</v>
      </c>
      <c r="C76" s="260"/>
      <c r="D76" s="14" t="s">
        <v>25</v>
      </c>
      <c r="E76" s="64">
        <f>E82+E87+E92+E97+E108+E113+E119+E124+E130+E136+E142</f>
        <v>0</v>
      </c>
      <c r="F76" s="64">
        <f>SUM(G76:K76)</f>
        <v>0</v>
      </c>
      <c r="G76" s="64">
        <f t="shared" si="40"/>
        <v>0</v>
      </c>
      <c r="H76" s="64">
        <f t="shared" si="40"/>
        <v>0</v>
      </c>
      <c r="I76" s="64">
        <f t="shared" si="40"/>
        <v>0</v>
      </c>
      <c r="J76" s="64">
        <f t="shared" si="40"/>
        <v>0</v>
      </c>
      <c r="K76" s="64">
        <f t="shared" si="40"/>
        <v>0</v>
      </c>
      <c r="L76" s="263"/>
      <c r="M76" s="266"/>
    </row>
    <row r="77" spans="1:13" ht="30" customHeight="1" x14ac:dyDescent="0.2">
      <c r="A77" s="229" t="s">
        <v>46</v>
      </c>
      <c r="B77" s="260" t="s">
        <v>23</v>
      </c>
      <c r="C77" s="260"/>
      <c r="D77" s="14" t="s">
        <v>44</v>
      </c>
      <c r="E77" s="64">
        <f>E83+E88+E93+E98+E109+E114+E120+E125+E131+E137+E143</f>
        <v>217185</v>
      </c>
      <c r="F77" s="64">
        <f>SUM(G77:K77)</f>
        <v>1921814.0459175564</v>
      </c>
      <c r="G77" s="166">
        <f t="shared" si="40"/>
        <v>347799.90899999999</v>
      </c>
      <c r="H77" s="64">
        <f t="shared" si="40"/>
        <v>365189.90444999997</v>
      </c>
      <c r="I77" s="64">
        <f t="shared" si="40"/>
        <v>383449.39967249997</v>
      </c>
      <c r="J77" s="64">
        <f t="shared" si="40"/>
        <v>402621.86965612497</v>
      </c>
      <c r="K77" s="64">
        <f t="shared" si="40"/>
        <v>422752.96313893126</v>
      </c>
      <c r="L77" s="263"/>
      <c r="M77" s="266"/>
    </row>
    <row r="78" spans="1:13" ht="30" customHeight="1" x14ac:dyDescent="0.2">
      <c r="A78" s="230" t="s">
        <v>46</v>
      </c>
      <c r="B78" s="261" t="s">
        <v>23</v>
      </c>
      <c r="C78" s="261"/>
      <c r="D78" s="14" t="s">
        <v>45</v>
      </c>
      <c r="E78" s="64">
        <f>E84+E89+E94+E99+E110+E115+E121+E126+E132+E138+E144</f>
        <v>596847.85400000005</v>
      </c>
      <c r="F78" s="64">
        <f>SUM(G78:K78)</f>
        <v>3393282.6349999998</v>
      </c>
      <c r="G78" s="64">
        <f>G84+G89+G94+G99+G110+G115+G121+G126+G132+G138+G144+G104</f>
        <v>668216</v>
      </c>
      <c r="H78" s="64">
        <f>H84+H89+H94+H99+H110+H115+H121+H126+H132+H138+H144</f>
        <v>683708.24999999988</v>
      </c>
      <c r="I78" s="64">
        <f>I84+I89+I94+I99+I110+I115+I121+I126+I132+I138+I144</f>
        <v>680452.79499999993</v>
      </c>
      <c r="J78" s="64">
        <f>J84+J89+J94+J99+J110+J115+J121+J126+J132+J138+J144</f>
        <v>680452.79499999993</v>
      </c>
      <c r="K78" s="64">
        <f>K84+K89+K94+K99+K110+K115+K121+K126+K132+K138+K144</f>
        <v>680452.79499999993</v>
      </c>
      <c r="L78" s="264"/>
      <c r="M78" s="267"/>
    </row>
    <row r="79" spans="1:13" ht="37.5" customHeight="1" x14ac:dyDescent="0.2">
      <c r="A79" s="38" t="s">
        <v>0</v>
      </c>
      <c r="B79" s="277" t="s">
        <v>102</v>
      </c>
      <c r="C79" s="278"/>
      <c r="D79" s="278"/>
      <c r="E79" s="278"/>
      <c r="F79" s="278"/>
      <c r="G79" s="278"/>
      <c r="H79" s="278"/>
      <c r="I79" s="278"/>
      <c r="J79" s="278"/>
      <c r="K79" s="278"/>
      <c r="L79" s="278"/>
      <c r="M79" s="279"/>
    </row>
    <row r="80" spans="1:13" ht="18" customHeight="1" x14ac:dyDescent="0.2">
      <c r="A80" s="228" t="s">
        <v>1</v>
      </c>
      <c r="B80" s="259" t="s">
        <v>12</v>
      </c>
      <c r="C80" s="259" t="s">
        <v>138</v>
      </c>
      <c r="D80" s="14" t="s">
        <v>27</v>
      </c>
      <c r="E80" s="64">
        <f>SUM(E81:E84)</f>
        <v>407840.57999999996</v>
      </c>
      <c r="F80" s="64">
        <f>SUM(F81:F84)</f>
        <v>3259195.5659175562</v>
      </c>
      <c r="G80" s="64">
        <f t="shared" ref="G80:K80" si="41">SUM(G81:G84)</f>
        <v>594526.90899999999</v>
      </c>
      <c r="H80" s="64">
        <f>SUM(H81:H84)</f>
        <v>639956.50444999989</v>
      </c>
      <c r="I80" s="64">
        <f t="shared" si="41"/>
        <v>655412.03967249999</v>
      </c>
      <c r="J80" s="64">
        <f t="shared" si="41"/>
        <v>674584.50965612498</v>
      </c>
      <c r="K80" s="64">
        <f t="shared" si="41"/>
        <v>694715.60313893133</v>
      </c>
      <c r="L80" s="262" t="s">
        <v>253</v>
      </c>
      <c r="M80" s="256" t="s">
        <v>123</v>
      </c>
    </row>
    <row r="81" spans="1:13" ht="29.25" customHeight="1" x14ac:dyDescent="0.2">
      <c r="A81" s="229" t="s">
        <v>3</v>
      </c>
      <c r="B81" s="260" t="s">
        <v>12</v>
      </c>
      <c r="C81" s="260"/>
      <c r="D81" s="14" t="s">
        <v>35</v>
      </c>
      <c r="E81" s="64">
        <v>0</v>
      </c>
      <c r="F81" s="64">
        <f>SUM(G81:K81)</f>
        <v>0</v>
      </c>
      <c r="G81" s="64">
        <v>0</v>
      </c>
      <c r="H81" s="64">
        <v>0</v>
      </c>
      <c r="I81" s="64">
        <v>0</v>
      </c>
      <c r="J81" s="64">
        <v>0</v>
      </c>
      <c r="K81" s="64">
        <v>0</v>
      </c>
      <c r="L81" s="263"/>
      <c r="M81" s="257"/>
    </row>
    <row r="82" spans="1:13" ht="45" customHeight="1" x14ac:dyDescent="0.2">
      <c r="A82" s="229" t="s">
        <v>3</v>
      </c>
      <c r="B82" s="260" t="s">
        <v>12</v>
      </c>
      <c r="C82" s="260"/>
      <c r="D82" s="14" t="s">
        <v>25</v>
      </c>
      <c r="E82" s="64">
        <v>0</v>
      </c>
      <c r="F82" s="64">
        <f>SUM(G82:K82)</f>
        <v>0</v>
      </c>
      <c r="G82" s="64">
        <v>0</v>
      </c>
      <c r="H82" s="64">
        <v>0</v>
      </c>
      <c r="I82" s="64">
        <v>0</v>
      </c>
      <c r="J82" s="64">
        <v>0</v>
      </c>
      <c r="K82" s="64">
        <v>0</v>
      </c>
      <c r="L82" s="263"/>
      <c r="M82" s="257"/>
    </row>
    <row r="83" spans="1:13" ht="29.25" customHeight="1" x14ac:dyDescent="0.2">
      <c r="A83" s="229" t="s">
        <v>3</v>
      </c>
      <c r="B83" s="260" t="s">
        <v>12</v>
      </c>
      <c r="C83" s="260"/>
      <c r="D83" s="14" t="s">
        <v>44</v>
      </c>
      <c r="E83" s="64">
        <v>217185</v>
      </c>
      <c r="F83" s="64">
        <f>SUM(G83:K83)</f>
        <v>1921814.0459175564</v>
      </c>
      <c r="G83" s="64">
        <v>347799.90899999999</v>
      </c>
      <c r="H83" s="64">
        <v>365189.90444999997</v>
      </c>
      <c r="I83" s="64">
        <v>383449.39967249997</v>
      </c>
      <c r="J83" s="64">
        <v>402621.86965612497</v>
      </c>
      <c r="K83" s="64">
        <v>422752.96313893126</v>
      </c>
      <c r="L83" s="263"/>
      <c r="M83" s="257"/>
    </row>
    <row r="84" spans="1:13" ht="28.5" customHeight="1" x14ac:dyDescent="0.2">
      <c r="A84" s="230" t="s">
        <v>3</v>
      </c>
      <c r="B84" s="261" t="s">
        <v>12</v>
      </c>
      <c r="C84" s="261"/>
      <c r="D84" s="14" t="s">
        <v>45</v>
      </c>
      <c r="E84" s="64">
        <v>190655.58</v>
      </c>
      <c r="F84" s="64">
        <f>SUM(G84:K84)</f>
        <v>1337381.52</v>
      </c>
      <c r="G84" s="64">
        <v>246727</v>
      </c>
      <c r="H84" s="64">
        <f>588831.6-314065</f>
        <v>274766.59999999998</v>
      </c>
      <c r="I84" s="64">
        <f>586027.64-314065</f>
        <v>271962.64</v>
      </c>
      <c r="J84" s="64">
        <f t="shared" ref="J84:K84" si="42">586027.64-314065</f>
        <v>271962.64</v>
      </c>
      <c r="K84" s="64">
        <f t="shared" si="42"/>
        <v>271962.64</v>
      </c>
      <c r="L84" s="264"/>
      <c r="M84" s="258"/>
    </row>
    <row r="85" spans="1:13" ht="53.25" customHeight="1" x14ac:dyDescent="0.2">
      <c r="A85" s="249" t="s">
        <v>135</v>
      </c>
      <c r="B85" s="222" t="s">
        <v>352</v>
      </c>
      <c r="C85" s="222" t="s">
        <v>138</v>
      </c>
      <c r="D85" s="67" t="s">
        <v>27</v>
      </c>
      <c r="E85" s="64">
        <f>SUM(E86:E89)</f>
        <v>1382983</v>
      </c>
      <c r="F85" s="64">
        <f>SUM(F86:F89)</f>
        <v>6773674.5999999996</v>
      </c>
      <c r="G85" s="64">
        <f>SUM(G86:G89)</f>
        <v>1477731</v>
      </c>
      <c r="H85" s="64">
        <f>SUM(H86:H89)</f>
        <v>1323985.6000000001</v>
      </c>
      <c r="I85" s="64">
        <f t="shared" ref="I85:K85" si="43">SUM(I86:I89)</f>
        <v>1323986</v>
      </c>
      <c r="J85" s="64">
        <f t="shared" si="43"/>
        <v>1323986</v>
      </c>
      <c r="K85" s="64">
        <f t="shared" si="43"/>
        <v>1323986</v>
      </c>
      <c r="L85" s="262" t="s">
        <v>253</v>
      </c>
      <c r="M85" s="262" t="s">
        <v>363</v>
      </c>
    </row>
    <row r="86" spans="1:13" ht="53.25" customHeight="1" x14ac:dyDescent="0.2">
      <c r="A86" s="241" t="s">
        <v>110</v>
      </c>
      <c r="B86" s="223" t="s">
        <v>13</v>
      </c>
      <c r="C86" s="223"/>
      <c r="D86" s="67" t="s">
        <v>35</v>
      </c>
      <c r="E86" s="64">
        <v>1068918</v>
      </c>
      <c r="F86" s="64">
        <f>SUM(G86:K86)</f>
        <v>5203350</v>
      </c>
      <c r="G86" s="64">
        <v>1163666</v>
      </c>
      <c r="H86" s="64">
        <v>1009921</v>
      </c>
      <c r="I86" s="64">
        <v>1009921</v>
      </c>
      <c r="J86" s="64">
        <v>1009921</v>
      </c>
      <c r="K86" s="64">
        <v>1009921</v>
      </c>
      <c r="L86" s="263"/>
      <c r="M86" s="263"/>
    </row>
    <row r="87" spans="1:13" ht="53.25" customHeight="1" x14ac:dyDescent="0.2">
      <c r="A87" s="241" t="s">
        <v>110</v>
      </c>
      <c r="B87" s="223" t="s">
        <v>13</v>
      </c>
      <c r="C87" s="223"/>
      <c r="D87" s="67" t="s">
        <v>25</v>
      </c>
      <c r="E87" s="64">
        <v>0</v>
      </c>
      <c r="F87" s="64">
        <f>SUM(G87:K87)</f>
        <v>0</v>
      </c>
      <c r="G87" s="64">
        <v>0</v>
      </c>
      <c r="H87" s="64">
        <v>0</v>
      </c>
      <c r="I87" s="64">
        <v>0</v>
      </c>
      <c r="J87" s="64">
        <v>0</v>
      </c>
      <c r="K87" s="64">
        <v>0</v>
      </c>
      <c r="L87" s="263"/>
      <c r="M87" s="263"/>
    </row>
    <row r="88" spans="1:13" ht="53.25" customHeight="1" x14ac:dyDescent="0.2">
      <c r="A88" s="241" t="s">
        <v>110</v>
      </c>
      <c r="B88" s="223" t="s">
        <v>13</v>
      </c>
      <c r="C88" s="223"/>
      <c r="D88" s="67" t="s">
        <v>44</v>
      </c>
      <c r="E88" s="64">
        <v>0</v>
      </c>
      <c r="F88" s="64">
        <f>SUM(G88:K88)</f>
        <v>0</v>
      </c>
      <c r="G88" s="64">
        <v>0</v>
      </c>
      <c r="H88" s="64">
        <v>0</v>
      </c>
      <c r="I88" s="64">
        <v>0</v>
      </c>
      <c r="J88" s="64">
        <v>0</v>
      </c>
      <c r="K88" s="64">
        <v>0</v>
      </c>
      <c r="L88" s="263"/>
      <c r="M88" s="263"/>
    </row>
    <row r="89" spans="1:13" ht="53.25" customHeight="1" x14ac:dyDescent="0.2">
      <c r="A89" s="250" t="s">
        <v>110</v>
      </c>
      <c r="B89" s="224" t="s">
        <v>13</v>
      </c>
      <c r="C89" s="224"/>
      <c r="D89" s="67" t="s">
        <v>45</v>
      </c>
      <c r="E89" s="64">
        <v>314065</v>
      </c>
      <c r="F89" s="64">
        <f>SUM(G89:K89)</f>
        <v>1570324.6</v>
      </c>
      <c r="G89" s="64">
        <v>314065</v>
      </c>
      <c r="H89" s="64">
        <v>314064.59999999998</v>
      </c>
      <c r="I89" s="64">
        <v>314065</v>
      </c>
      <c r="J89" s="64">
        <v>314065</v>
      </c>
      <c r="K89" s="64">
        <v>314065</v>
      </c>
      <c r="L89" s="264"/>
      <c r="M89" s="264"/>
    </row>
    <row r="90" spans="1:13" ht="47.25" customHeight="1" x14ac:dyDescent="0.2">
      <c r="A90" s="249" t="s">
        <v>75</v>
      </c>
      <c r="B90" s="222" t="s">
        <v>361</v>
      </c>
      <c r="C90" s="259" t="s">
        <v>138</v>
      </c>
      <c r="D90" s="14" t="s">
        <v>27</v>
      </c>
      <c r="E90" s="64">
        <f>SUM(E91:E94)</f>
        <v>44721</v>
      </c>
      <c r="F90" s="64">
        <f>SUM(F91:F94)</f>
        <v>215233</v>
      </c>
      <c r="G90" s="64">
        <f t="shared" ref="G90:K90" si="44">SUM(G91:G94)</f>
        <v>42301</v>
      </c>
      <c r="H90" s="64">
        <f>SUM(H91:H94)</f>
        <v>43233</v>
      </c>
      <c r="I90" s="64">
        <f t="shared" si="44"/>
        <v>43233</v>
      </c>
      <c r="J90" s="64">
        <f t="shared" si="44"/>
        <v>43233</v>
      </c>
      <c r="K90" s="64">
        <f t="shared" si="44"/>
        <v>43233</v>
      </c>
      <c r="L90" s="262" t="s">
        <v>253</v>
      </c>
      <c r="M90" s="262" t="s">
        <v>364</v>
      </c>
    </row>
    <row r="91" spans="1:13" ht="47.25" customHeight="1" x14ac:dyDescent="0.2">
      <c r="A91" s="241" t="s">
        <v>75</v>
      </c>
      <c r="B91" s="223" t="s">
        <v>14</v>
      </c>
      <c r="C91" s="260"/>
      <c r="D91" s="67" t="s">
        <v>35</v>
      </c>
      <c r="E91" s="64">
        <v>44721</v>
      </c>
      <c r="F91" s="64">
        <f>SUM(G91:K91)</f>
        <v>215233</v>
      </c>
      <c r="G91" s="64">
        <v>42301</v>
      </c>
      <c r="H91" s="64">
        <v>43233</v>
      </c>
      <c r="I91" s="64">
        <v>43233</v>
      </c>
      <c r="J91" s="64">
        <v>43233</v>
      </c>
      <c r="K91" s="64">
        <v>43233</v>
      </c>
      <c r="L91" s="263"/>
      <c r="M91" s="263"/>
    </row>
    <row r="92" spans="1:13" ht="47.25" customHeight="1" x14ac:dyDescent="0.2">
      <c r="A92" s="241" t="s">
        <v>75</v>
      </c>
      <c r="B92" s="223" t="s">
        <v>14</v>
      </c>
      <c r="C92" s="260"/>
      <c r="D92" s="14" t="s">
        <v>25</v>
      </c>
      <c r="E92" s="64">
        <v>0</v>
      </c>
      <c r="F92" s="64">
        <f>SUM(G92:K92)</f>
        <v>0</v>
      </c>
      <c r="G92" s="64">
        <v>0</v>
      </c>
      <c r="H92" s="64">
        <v>0</v>
      </c>
      <c r="I92" s="64">
        <v>0</v>
      </c>
      <c r="J92" s="64">
        <f t="shared" ref="J92:K92" si="45">I92*1.05</f>
        <v>0</v>
      </c>
      <c r="K92" s="64">
        <f t="shared" si="45"/>
        <v>0</v>
      </c>
      <c r="L92" s="263"/>
      <c r="M92" s="263"/>
    </row>
    <row r="93" spans="1:13" ht="47.25" customHeight="1" x14ac:dyDescent="0.2">
      <c r="A93" s="241" t="s">
        <v>75</v>
      </c>
      <c r="B93" s="223" t="s">
        <v>14</v>
      </c>
      <c r="C93" s="260"/>
      <c r="D93" s="14" t="s">
        <v>44</v>
      </c>
      <c r="E93" s="64">
        <v>0</v>
      </c>
      <c r="F93" s="64">
        <f>SUM(G93:K93)</f>
        <v>0</v>
      </c>
      <c r="G93" s="64">
        <v>0</v>
      </c>
      <c r="H93" s="64">
        <v>0</v>
      </c>
      <c r="I93" s="64">
        <v>0</v>
      </c>
      <c r="J93" s="64">
        <f t="shared" ref="J93:K93" si="46">I93*1.05</f>
        <v>0</v>
      </c>
      <c r="K93" s="64">
        <f t="shared" si="46"/>
        <v>0</v>
      </c>
      <c r="L93" s="263"/>
      <c r="M93" s="263"/>
    </row>
    <row r="94" spans="1:13" ht="47.25" customHeight="1" x14ac:dyDescent="0.2">
      <c r="A94" s="250" t="s">
        <v>75</v>
      </c>
      <c r="B94" s="224" t="s">
        <v>14</v>
      </c>
      <c r="C94" s="261"/>
      <c r="D94" s="14" t="s">
        <v>45</v>
      </c>
      <c r="E94" s="64">
        <v>0</v>
      </c>
      <c r="F94" s="64">
        <f>SUM(G94:K94)</f>
        <v>0</v>
      </c>
      <c r="G94" s="64">
        <v>0</v>
      </c>
      <c r="H94" s="64">
        <v>0</v>
      </c>
      <c r="I94" s="64">
        <v>0</v>
      </c>
      <c r="J94" s="64">
        <f>I94*1.05</f>
        <v>0</v>
      </c>
      <c r="K94" s="64">
        <f>J94*1.05</f>
        <v>0</v>
      </c>
      <c r="L94" s="264"/>
      <c r="M94" s="264"/>
    </row>
    <row r="95" spans="1:13" ht="12.75" customHeight="1" x14ac:dyDescent="0.2">
      <c r="A95" s="228" t="s">
        <v>136</v>
      </c>
      <c r="B95" s="259" t="s">
        <v>114</v>
      </c>
      <c r="C95" s="259" t="s">
        <v>138</v>
      </c>
      <c r="D95" s="54" t="s">
        <v>27</v>
      </c>
      <c r="E95" s="64">
        <f>SUM(E96:E99)</f>
        <v>50570.8</v>
      </c>
      <c r="F95" s="64">
        <f>SUM(F96:F99)</f>
        <v>287300.95</v>
      </c>
      <c r="G95" s="64">
        <f t="shared" ref="G95:K95" si="47">SUM(G96:G99)</f>
        <v>55410</v>
      </c>
      <c r="H95" s="64">
        <f>SUM(H96:H99)</f>
        <v>58180.6</v>
      </c>
      <c r="I95" s="64">
        <f t="shared" si="47"/>
        <v>57903.45</v>
      </c>
      <c r="J95" s="64">
        <f t="shared" si="47"/>
        <v>57903.45</v>
      </c>
      <c r="K95" s="64">
        <f t="shared" si="47"/>
        <v>57903.45</v>
      </c>
      <c r="L95" s="262" t="s">
        <v>253</v>
      </c>
      <c r="M95" s="262" t="s">
        <v>124</v>
      </c>
    </row>
    <row r="96" spans="1:13" ht="25.5" customHeight="1" x14ac:dyDescent="0.2">
      <c r="A96" s="229" t="s">
        <v>107</v>
      </c>
      <c r="B96" s="260" t="s">
        <v>6</v>
      </c>
      <c r="C96" s="260"/>
      <c r="D96" s="14" t="s">
        <v>35</v>
      </c>
      <c r="E96" s="64">
        <v>0</v>
      </c>
      <c r="F96" s="64">
        <f>SUM(G96:K96)</f>
        <v>0</v>
      </c>
      <c r="G96" s="64">
        <v>0</v>
      </c>
      <c r="H96" s="64">
        <v>0</v>
      </c>
      <c r="I96" s="64">
        <v>0</v>
      </c>
      <c r="J96" s="64">
        <f t="shared" ref="J96:K96" si="48">I96*1.05</f>
        <v>0</v>
      </c>
      <c r="K96" s="64">
        <f t="shared" si="48"/>
        <v>0</v>
      </c>
      <c r="L96" s="263"/>
      <c r="M96" s="263"/>
    </row>
    <row r="97" spans="1:13" ht="25.5" customHeight="1" x14ac:dyDescent="0.2">
      <c r="A97" s="229" t="s">
        <v>107</v>
      </c>
      <c r="B97" s="260" t="s">
        <v>6</v>
      </c>
      <c r="C97" s="260"/>
      <c r="D97" s="14" t="s">
        <v>25</v>
      </c>
      <c r="E97" s="64">
        <v>0</v>
      </c>
      <c r="F97" s="64">
        <f>SUM(G97:K97)</f>
        <v>0</v>
      </c>
      <c r="G97" s="64">
        <v>0</v>
      </c>
      <c r="H97" s="64">
        <v>0</v>
      </c>
      <c r="I97" s="64">
        <v>0</v>
      </c>
      <c r="J97" s="64">
        <f t="shared" ref="J97:K97" si="49">I97*1.05</f>
        <v>0</v>
      </c>
      <c r="K97" s="64">
        <f t="shared" si="49"/>
        <v>0</v>
      </c>
      <c r="L97" s="263"/>
      <c r="M97" s="263"/>
    </row>
    <row r="98" spans="1:13" ht="25.5" customHeight="1" x14ac:dyDescent="0.2">
      <c r="A98" s="229" t="s">
        <v>107</v>
      </c>
      <c r="B98" s="260" t="s">
        <v>6</v>
      </c>
      <c r="C98" s="260"/>
      <c r="D98" s="14" t="s">
        <v>44</v>
      </c>
      <c r="E98" s="64">
        <v>0</v>
      </c>
      <c r="F98" s="64">
        <f>SUM(G98:K98)</f>
        <v>0</v>
      </c>
      <c r="G98" s="64">
        <v>0</v>
      </c>
      <c r="H98" s="64">
        <v>0</v>
      </c>
      <c r="I98" s="64">
        <v>0</v>
      </c>
      <c r="J98" s="64">
        <f t="shared" ref="J98:K98" si="50">I98*1.05</f>
        <v>0</v>
      </c>
      <c r="K98" s="64">
        <f t="shared" si="50"/>
        <v>0</v>
      </c>
      <c r="L98" s="263"/>
      <c r="M98" s="263"/>
    </row>
    <row r="99" spans="1:13" ht="25.5" customHeight="1" x14ac:dyDescent="0.2">
      <c r="A99" s="230" t="s">
        <v>107</v>
      </c>
      <c r="B99" s="261" t="s">
        <v>6</v>
      </c>
      <c r="C99" s="261"/>
      <c r="D99" s="14" t="s">
        <v>45</v>
      </c>
      <c r="E99" s="64">
        <v>50570.8</v>
      </c>
      <c r="F99" s="64">
        <f>SUM(G99:K99)</f>
        <v>287300.95</v>
      </c>
      <c r="G99" s="64">
        <v>55410</v>
      </c>
      <c r="H99" s="64">
        <v>58180.6</v>
      </c>
      <c r="I99" s="64">
        <v>57903.45</v>
      </c>
      <c r="J99" s="64">
        <v>57903.45</v>
      </c>
      <c r="K99" s="64">
        <v>57903.45</v>
      </c>
      <c r="L99" s="264"/>
      <c r="M99" s="264"/>
    </row>
    <row r="100" spans="1:13" ht="12.75" customHeight="1" x14ac:dyDescent="0.2">
      <c r="A100" s="228" t="s">
        <v>331</v>
      </c>
      <c r="B100" s="259" t="s">
        <v>351</v>
      </c>
      <c r="C100" s="259" t="s">
        <v>251</v>
      </c>
      <c r="D100" s="54" t="s">
        <v>27</v>
      </c>
      <c r="E100" s="64">
        <f>SUM(E101:E104)</f>
        <v>50570.8</v>
      </c>
      <c r="F100" s="64">
        <f>SUM(F101:F104)</f>
        <v>14706</v>
      </c>
      <c r="G100" s="64">
        <f t="shared" ref="G100" si="51">SUM(G101:G104)</f>
        <v>14706</v>
      </c>
      <c r="H100" s="64">
        <f>SUM(H101:H104)</f>
        <v>0</v>
      </c>
      <c r="I100" s="64">
        <f t="shared" ref="I100:K100" si="52">SUM(I101:I104)</f>
        <v>0</v>
      </c>
      <c r="J100" s="64">
        <f t="shared" si="52"/>
        <v>0</v>
      </c>
      <c r="K100" s="64">
        <f t="shared" si="52"/>
        <v>0</v>
      </c>
      <c r="L100" s="262" t="s">
        <v>253</v>
      </c>
      <c r="M100" s="262" t="s">
        <v>330</v>
      </c>
    </row>
    <row r="101" spans="1:13" ht="25.5" customHeight="1" x14ac:dyDescent="0.2">
      <c r="A101" s="229" t="s">
        <v>107</v>
      </c>
      <c r="B101" s="260" t="s">
        <v>6</v>
      </c>
      <c r="C101" s="260"/>
      <c r="D101" s="14" t="s">
        <v>35</v>
      </c>
      <c r="E101" s="64">
        <v>0</v>
      </c>
      <c r="F101" s="64">
        <f>SUM(G101:K101)</f>
        <v>0</v>
      </c>
      <c r="G101" s="64">
        <v>0</v>
      </c>
      <c r="H101" s="64">
        <v>0</v>
      </c>
      <c r="I101" s="64">
        <v>0</v>
      </c>
      <c r="J101" s="64">
        <f t="shared" ref="J101:J103" si="53">I101*1.05</f>
        <v>0</v>
      </c>
      <c r="K101" s="64">
        <f t="shared" ref="K101:K103" si="54">J101*1.05</f>
        <v>0</v>
      </c>
      <c r="L101" s="263"/>
      <c r="M101" s="263"/>
    </row>
    <row r="102" spans="1:13" ht="25.5" customHeight="1" x14ac:dyDescent="0.2">
      <c r="A102" s="229" t="s">
        <v>107</v>
      </c>
      <c r="B102" s="260" t="s">
        <v>6</v>
      </c>
      <c r="C102" s="260"/>
      <c r="D102" s="14" t="s">
        <v>25</v>
      </c>
      <c r="E102" s="64">
        <v>0</v>
      </c>
      <c r="F102" s="64">
        <f>SUM(G102:K102)</f>
        <v>0</v>
      </c>
      <c r="G102" s="64">
        <v>0</v>
      </c>
      <c r="H102" s="64">
        <v>0</v>
      </c>
      <c r="I102" s="64">
        <v>0</v>
      </c>
      <c r="J102" s="64">
        <f t="shared" si="53"/>
        <v>0</v>
      </c>
      <c r="K102" s="64">
        <f t="shared" si="54"/>
        <v>0</v>
      </c>
      <c r="L102" s="263"/>
      <c r="M102" s="263"/>
    </row>
    <row r="103" spans="1:13" ht="25.5" customHeight="1" x14ac:dyDescent="0.2">
      <c r="A103" s="229" t="s">
        <v>107</v>
      </c>
      <c r="B103" s="260" t="s">
        <v>6</v>
      </c>
      <c r="C103" s="260"/>
      <c r="D103" s="14" t="s">
        <v>44</v>
      </c>
      <c r="E103" s="64">
        <v>0</v>
      </c>
      <c r="F103" s="64">
        <f>SUM(G103:K103)</f>
        <v>0</v>
      </c>
      <c r="G103" s="64">
        <v>0</v>
      </c>
      <c r="H103" s="64">
        <v>0</v>
      </c>
      <c r="I103" s="64">
        <v>0</v>
      </c>
      <c r="J103" s="64">
        <f t="shared" si="53"/>
        <v>0</v>
      </c>
      <c r="K103" s="64">
        <f t="shared" si="54"/>
        <v>0</v>
      </c>
      <c r="L103" s="263"/>
      <c r="M103" s="263"/>
    </row>
    <row r="104" spans="1:13" ht="25.5" customHeight="1" x14ac:dyDescent="0.2">
      <c r="A104" s="230" t="s">
        <v>107</v>
      </c>
      <c r="B104" s="261" t="s">
        <v>6</v>
      </c>
      <c r="C104" s="261"/>
      <c r="D104" s="14" t="s">
        <v>45</v>
      </c>
      <c r="E104" s="64">
        <v>50570.8</v>
      </c>
      <c r="F104" s="64">
        <f>SUM(G104:K104)</f>
        <v>14706</v>
      </c>
      <c r="G104" s="64">
        <v>14706</v>
      </c>
      <c r="H104" s="64">
        <v>0</v>
      </c>
      <c r="I104" s="64">
        <v>0</v>
      </c>
      <c r="J104" s="64">
        <v>0</v>
      </c>
      <c r="K104" s="64">
        <v>0</v>
      </c>
      <c r="L104" s="264"/>
      <c r="M104" s="264"/>
    </row>
    <row r="105" spans="1:13" ht="41.25" customHeight="1" x14ac:dyDescent="0.2">
      <c r="A105" s="38" t="s">
        <v>2</v>
      </c>
      <c r="B105" s="277" t="s">
        <v>271</v>
      </c>
      <c r="C105" s="278"/>
      <c r="D105" s="278"/>
      <c r="E105" s="278"/>
      <c r="F105" s="278"/>
      <c r="G105" s="278"/>
      <c r="H105" s="278"/>
      <c r="I105" s="278"/>
      <c r="J105" s="278"/>
      <c r="K105" s="278"/>
      <c r="L105" s="278"/>
      <c r="M105" s="279"/>
    </row>
    <row r="106" spans="1:13" ht="58.5" customHeight="1" x14ac:dyDescent="0.2">
      <c r="A106" s="249" t="s">
        <v>3</v>
      </c>
      <c r="B106" s="222" t="s">
        <v>354</v>
      </c>
      <c r="C106" s="259" t="s">
        <v>138</v>
      </c>
      <c r="D106" s="54" t="s">
        <v>27</v>
      </c>
      <c r="E106" s="64">
        <f>SUM(E107:E110)</f>
        <v>90553</v>
      </c>
      <c r="F106" s="64">
        <f>SUM(F107:F110)</f>
        <v>470719</v>
      </c>
      <c r="G106" s="64">
        <f t="shared" ref="G106:K106" si="55">SUM(G107:G110)</f>
        <v>105575</v>
      </c>
      <c r="H106" s="64">
        <f>SUM(H107:H110)</f>
        <v>91286</v>
      </c>
      <c r="I106" s="64">
        <f t="shared" si="55"/>
        <v>91286</v>
      </c>
      <c r="J106" s="64">
        <f t="shared" si="55"/>
        <v>91286</v>
      </c>
      <c r="K106" s="64">
        <f t="shared" si="55"/>
        <v>91286</v>
      </c>
      <c r="L106" s="262" t="s">
        <v>253</v>
      </c>
      <c r="M106" s="262" t="s">
        <v>362</v>
      </c>
    </row>
    <row r="107" spans="1:13" ht="58.5" customHeight="1" x14ac:dyDescent="0.2">
      <c r="A107" s="241" t="s">
        <v>8</v>
      </c>
      <c r="B107" s="223" t="s">
        <v>15</v>
      </c>
      <c r="C107" s="260"/>
      <c r="D107" s="67" t="s">
        <v>35</v>
      </c>
      <c r="E107" s="64">
        <v>90553</v>
      </c>
      <c r="F107" s="64">
        <f>SUM(G107:K107)</f>
        <v>470719</v>
      </c>
      <c r="G107" s="64">
        <v>105575</v>
      </c>
      <c r="H107" s="64">
        <v>91286</v>
      </c>
      <c r="I107" s="64">
        <v>91286</v>
      </c>
      <c r="J107" s="64">
        <v>91286</v>
      </c>
      <c r="K107" s="64">
        <v>91286</v>
      </c>
      <c r="L107" s="263"/>
      <c r="M107" s="263"/>
    </row>
    <row r="108" spans="1:13" ht="58.5" customHeight="1" x14ac:dyDescent="0.2">
      <c r="A108" s="241" t="s">
        <v>8</v>
      </c>
      <c r="B108" s="223" t="s">
        <v>15</v>
      </c>
      <c r="C108" s="260"/>
      <c r="D108" s="14" t="s">
        <v>25</v>
      </c>
      <c r="E108" s="64">
        <v>0</v>
      </c>
      <c r="F108" s="64">
        <f>SUM(G108:K108)</f>
        <v>0</v>
      </c>
      <c r="G108" s="64">
        <v>0</v>
      </c>
      <c r="H108" s="64">
        <v>0</v>
      </c>
      <c r="I108" s="64">
        <v>0</v>
      </c>
      <c r="J108" s="64">
        <f t="shared" ref="J108:K108" si="56">I108*1.05</f>
        <v>0</v>
      </c>
      <c r="K108" s="64">
        <f t="shared" si="56"/>
        <v>0</v>
      </c>
      <c r="L108" s="263"/>
      <c r="M108" s="263"/>
    </row>
    <row r="109" spans="1:13" ht="58.5" customHeight="1" x14ac:dyDescent="0.2">
      <c r="A109" s="241" t="s">
        <v>8</v>
      </c>
      <c r="B109" s="223" t="s">
        <v>15</v>
      </c>
      <c r="C109" s="260"/>
      <c r="D109" s="14" t="s">
        <v>44</v>
      </c>
      <c r="E109" s="64">
        <v>0</v>
      </c>
      <c r="F109" s="64">
        <f>SUM(G109:K109)</f>
        <v>0</v>
      </c>
      <c r="G109" s="64">
        <v>0</v>
      </c>
      <c r="H109" s="64">
        <v>0</v>
      </c>
      <c r="I109" s="64">
        <v>0</v>
      </c>
      <c r="J109" s="64">
        <f t="shared" ref="J109:K109" si="57">I109*1.05</f>
        <v>0</v>
      </c>
      <c r="K109" s="64">
        <f t="shared" si="57"/>
        <v>0</v>
      </c>
      <c r="L109" s="263"/>
      <c r="M109" s="263"/>
    </row>
    <row r="110" spans="1:13" ht="58.5" customHeight="1" x14ac:dyDescent="0.2">
      <c r="A110" s="250" t="s">
        <v>8</v>
      </c>
      <c r="B110" s="224" t="s">
        <v>15</v>
      </c>
      <c r="C110" s="261"/>
      <c r="D110" s="14" t="s">
        <v>45</v>
      </c>
      <c r="E110" s="64">
        <v>0</v>
      </c>
      <c r="F110" s="64">
        <f>SUM(G110:K110)</f>
        <v>0</v>
      </c>
      <c r="G110" s="64">
        <v>0</v>
      </c>
      <c r="H110" s="64">
        <v>0</v>
      </c>
      <c r="I110" s="64">
        <v>0</v>
      </c>
      <c r="J110" s="64">
        <f>I110*1.05</f>
        <v>0</v>
      </c>
      <c r="K110" s="64">
        <f>J110*1.05</f>
        <v>0</v>
      </c>
      <c r="L110" s="264"/>
      <c r="M110" s="264"/>
    </row>
    <row r="111" spans="1:13" ht="30" customHeight="1" x14ac:dyDescent="0.2">
      <c r="A111" s="228" t="s">
        <v>110</v>
      </c>
      <c r="B111" s="259" t="s">
        <v>272</v>
      </c>
      <c r="C111" s="259" t="s">
        <v>138</v>
      </c>
      <c r="D111" s="54" t="s">
        <v>27</v>
      </c>
      <c r="E111" s="64">
        <f>SUM(E112:E115)</f>
        <v>24200</v>
      </c>
      <c r="F111" s="64">
        <f>SUM(F112:F115)</f>
        <v>131750.85</v>
      </c>
      <c r="G111" s="64">
        <f t="shared" ref="G111:K111" si="58">SUM(G112:G115)</f>
        <v>25410</v>
      </c>
      <c r="H111" s="64">
        <f>SUM(H112:H115)</f>
        <v>26680.5</v>
      </c>
      <c r="I111" s="64">
        <f t="shared" si="58"/>
        <v>26553.45</v>
      </c>
      <c r="J111" s="64">
        <f t="shared" si="58"/>
        <v>26553.45</v>
      </c>
      <c r="K111" s="64">
        <f t="shared" si="58"/>
        <v>26553.45</v>
      </c>
      <c r="L111" s="262" t="s">
        <v>253</v>
      </c>
      <c r="M111" s="262" t="s">
        <v>21</v>
      </c>
    </row>
    <row r="112" spans="1:13" ht="30" customHeight="1" x14ac:dyDescent="0.2">
      <c r="A112" s="229" t="s">
        <v>108</v>
      </c>
      <c r="B112" s="260" t="s">
        <v>100</v>
      </c>
      <c r="C112" s="260"/>
      <c r="D112" s="14" t="s">
        <v>35</v>
      </c>
      <c r="E112" s="64">
        <v>0</v>
      </c>
      <c r="F112" s="64">
        <f>SUM(G112:K112)</f>
        <v>0</v>
      </c>
      <c r="G112" s="64">
        <v>0</v>
      </c>
      <c r="H112" s="64">
        <v>0</v>
      </c>
      <c r="I112" s="64">
        <v>0</v>
      </c>
      <c r="J112" s="64">
        <f t="shared" ref="J112:K112" si="59">I112*1.05</f>
        <v>0</v>
      </c>
      <c r="K112" s="64">
        <f t="shared" si="59"/>
        <v>0</v>
      </c>
      <c r="L112" s="263"/>
      <c r="M112" s="263"/>
    </row>
    <row r="113" spans="1:14" ht="30" customHeight="1" x14ac:dyDescent="0.2">
      <c r="A113" s="229" t="s">
        <v>108</v>
      </c>
      <c r="B113" s="260" t="s">
        <v>100</v>
      </c>
      <c r="C113" s="260"/>
      <c r="D113" s="14" t="s">
        <v>25</v>
      </c>
      <c r="E113" s="64">
        <v>0</v>
      </c>
      <c r="F113" s="64">
        <f>SUM(G113:K113)</f>
        <v>0</v>
      </c>
      <c r="G113" s="64">
        <v>0</v>
      </c>
      <c r="H113" s="64">
        <v>0</v>
      </c>
      <c r="I113" s="64">
        <v>0</v>
      </c>
      <c r="J113" s="64">
        <f t="shared" ref="J113:K113" si="60">I113*1.05</f>
        <v>0</v>
      </c>
      <c r="K113" s="64">
        <f t="shared" si="60"/>
        <v>0</v>
      </c>
      <c r="L113" s="263"/>
      <c r="M113" s="263"/>
    </row>
    <row r="114" spans="1:14" ht="30" customHeight="1" x14ac:dyDescent="0.2">
      <c r="A114" s="229" t="s">
        <v>108</v>
      </c>
      <c r="B114" s="260" t="s">
        <v>100</v>
      </c>
      <c r="C114" s="260"/>
      <c r="D114" s="14" t="s">
        <v>44</v>
      </c>
      <c r="E114" s="64">
        <v>0</v>
      </c>
      <c r="F114" s="64">
        <f>SUM(G114:K114)</f>
        <v>0</v>
      </c>
      <c r="G114" s="64">
        <v>0</v>
      </c>
      <c r="H114" s="64">
        <v>0</v>
      </c>
      <c r="I114" s="64">
        <v>0</v>
      </c>
      <c r="J114" s="64">
        <f t="shared" ref="J114:K114" si="61">I114*1.05</f>
        <v>0</v>
      </c>
      <c r="K114" s="64">
        <f t="shared" si="61"/>
        <v>0</v>
      </c>
      <c r="L114" s="263"/>
      <c r="M114" s="263"/>
    </row>
    <row r="115" spans="1:14" ht="30" customHeight="1" x14ac:dyDescent="0.2">
      <c r="A115" s="230" t="s">
        <v>108</v>
      </c>
      <c r="B115" s="261" t="s">
        <v>16</v>
      </c>
      <c r="C115" s="261"/>
      <c r="D115" s="14" t="s">
        <v>45</v>
      </c>
      <c r="E115" s="64">
        <v>24200</v>
      </c>
      <c r="F115" s="64">
        <f>SUM(G115:K115)</f>
        <v>131750.85</v>
      </c>
      <c r="G115" s="64">
        <v>25410</v>
      </c>
      <c r="H115" s="64">
        <v>26680.5</v>
      </c>
      <c r="I115" s="64">
        <v>26553.45</v>
      </c>
      <c r="J115" s="64">
        <v>26553.45</v>
      </c>
      <c r="K115" s="64">
        <v>26553.45</v>
      </c>
      <c r="L115" s="264"/>
      <c r="M115" s="264"/>
    </row>
    <row r="116" spans="1:14" ht="48" customHeight="1" x14ac:dyDescent="0.2">
      <c r="A116" s="38" t="s">
        <v>4</v>
      </c>
      <c r="B116" s="277" t="s">
        <v>103</v>
      </c>
      <c r="C116" s="278"/>
      <c r="D116" s="278"/>
      <c r="E116" s="278"/>
      <c r="F116" s="278"/>
      <c r="G116" s="278"/>
      <c r="H116" s="278"/>
      <c r="I116" s="278"/>
      <c r="J116" s="278"/>
      <c r="K116" s="278"/>
      <c r="L116" s="278"/>
      <c r="M116" s="58"/>
    </row>
    <row r="117" spans="1:14" ht="20.25" customHeight="1" x14ac:dyDescent="0.2">
      <c r="A117" s="249" t="s">
        <v>5</v>
      </c>
      <c r="B117" s="222" t="s">
        <v>355</v>
      </c>
      <c r="C117" s="222" t="s">
        <v>138</v>
      </c>
      <c r="D117" s="81" t="s">
        <v>27</v>
      </c>
      <c r="E117" s="64">
        <f>SUM(E118:E121)</f>
        <v>21944</v>
      </c>
      <c r="F117" s="64">
        <f>SUM(F118:F121)</f>
        <v>182843.655</v>
      </c>
      <c r="G117" s="64">
        <f>SUM(G118:G121)</f>
        <v>26487</v>
      </c>
      <c r="H117" s="64">
        <f>SUM(H118:H121)</f>
        <v>39105.15</v>
      </c>
      <c r="I117" s="64">
        <f t="shared" ref="I117:K117" si="62">SUM(I118:I121)</f>
        <v>39083.834999999999</v>
      </c>
      <c r="J117" s="64">
        <f t="shared" si="62"/>
        <v>39083.834999999999</v>
      </c>
      <c r="K117" s="64">
        <f t="shared" si="62"/>
        <v>39083.834999999999</v>
      </c>
      <c r="L117" s="262" t="s">
        <v>253</v>
      </c>
      <c r="M117" s="262" t="s">
        <v>149</v>
      </c>
    </row>
    <row r="118" spans="1:14" ht="45.75" customHeight="1" x14ac:dyDescent="0.2">
      <c r="A118" s="241" t="s">
        <v>81</v>
      </c>
      <c r="B118" s="223" t="s">
        <v>84</v>
      </c>
      <c r="C118" s="223"/>
      <c r="D118" s="67" t="s">
        <v>35</v>
      </c>
      <c r="E118" s="64">
        <v>14851</v>
      </c>
      <c r="F118" s="64">
        <f>SUM(G118:K118)</f>
        <v>158381</v>
      </c>
      <c r="G118" s="64">
        <v>19865</v>
      </c>
      <c r="H118" s="64">
        <v>34629</v>
      </c>
      <c r="I118" s="64">
        <v>34629</v>
      </c>
      <c r="J118" s="64">
        <v>34629</v>
      </c>
      <c r="K118" s="64">
        <v>34629</v>
      </c>
      <c r="L118" s="263"/>
      <c r="M118" s="263"/>
    </row>
    <row r="119" spans="1:14" ht="50.25" customHeight="1" x14ac:dyDescent="0.2">
      <c r="A119" s="241" t="s">
        <v>81</v>
      </c>
      <c r="B119" s="223" t="s">
        <v>84</v>
      </c>
      <c r="C119" s="223"/>
      <c r="D119" s="67" t="s">
        <v>25</v>
      </c>
      <c r="E119" s="64">
        <v>0</v>
      </c>
      <c r="F119" s="64">
        <f>SUM(G119:K119)</f>
        <v>0</v>
      </c>
      <c r="G119" s="64">
        <v>0</v>
      </c>
      <c r="H119" s="64">
        <v>0</v>
      </c>
      <c r="I119" s="64">
        <v>0</v>
      </c>
      <c r="J119" s="64">
        <f t="shared" ref="J119:K119" si="63">I119*1.05</f>
        <v>0</v>
      </c>
      <c r="K119" s="64">
        <f t="shared" si="63"/>
        <v>0</v>
      </c>
      <c r="L119" s="263"/>
      <c r="M119" s="263"/>
    </row>
    <row r="120" spans="1:14" ht="30" customHeight="1" x14ac:dyDescent="0.2">
      <c r="A120" s="241" t="s">
        <v>81</v>
      </c>
      <c r="B120" s="223" t="s">
        <v>84</v>
      </c>
      <c r="C120" s="223"/>
      <c r="D120" s="67" t="s">
        <v>44</v>
      </c>
      <c r="E120" s="64">
        <v>0</v>
      </c>
      <c r="F120" s="64">
        <f>SUM(G120:K120)</f>
        <v>0</v>
      </c>
      <c r="G120" s="64">
        <v>0</v>
      </c>
      <c r="H120" s="64">
        <v>0</v>
      </c>
      <c r="I120" s="64">
        <v>0</v>
      </c>
      <c r="J120" s="64">
        <f t="shared" ref="J120:K120" si="64">I120*1.05</f>
        <v>0</v>
      </c>
      <c r="K120" s="64">
        <f t="shared" si="64"/>
        <v>0</v>
      </c>
      <c r="L120" s="263"/>
      <c r="M120" s="263"/>
    </row>
    <row r="121" spans="1:14" ht="32.25" customHeight="1" x14ac:dyDescent="0.2">
      <c r="A121" s="250" t="s">
        <v>81</v>
      </c>
      <c r="B121" s="224" t="s">
        <v>84</v>
      </c>
      <c r="C121" s="224"/>
      <c r="D121" s="67" t="s">
        <v>45</v>
      </c>
      <c r="E121" s="64">
        <v>7093</v>
      </c>
      <c r="F121" s="64">
        <f>SUM(G121:K121)</f>
        <v>24462.654999999999</v>
      </c>
      <c r="G121" s="64">
        <v>6622</v>
      </c>
      <c r="H121" s="64">
        <v>4476.1499999999996</v>
      </c>
      <c r="I121" s="64">
        <v>4454.835</v>
      </c>
      <c r="J121" s="64">
        <v>4454.835</v>
      </c>
      <c r="K121" s="64">
        <v>4454.835</v>
      </c>
      <c r="L121" s="264"/>
      <c r="M121" s="264"/>
    </row>
    <row r="122" spans="1:14" ht="39.75" customHeight="1" x14ac:dyDescent="0.2">
      <c r="A122" s="249" t="s">
        <v>137</v>
      </c>
      <c r="B122" s="222" t="s">
        <v>183</v>
      </c>
      <c r="C122" s="222" t="s">
        <v>138</v>
      </c>
      <c r="D122" s="81" t="s">
        <v>27</v>
      </c>
      <c r="E122" s="64">
        <f>SUM(E123:E126)</f>
        <v>224</v>
      </c>
      <c r="F122" s="64">
        <f>SUM(F123:F126)</f>
        <v>1161.44</v>
      </c>
      <c r="G122" s="64">
        <f t="shared" ref="G122:K122" si="65">SUM(G123:G126)</f>
        <v>224</v>
      </c>
      <c r="H122" s="64">
        <f>SUM(H123:H126)</f>
        <v>235.2</v>
      </c>
      <c r="I122" s="64">
        <f t="shared" si="65"/>
        <v>234.08</v>
      </c>
      <c r="J122" s="64">
        <f t="shared" si="65"/>
        <v>234.08</v>
      </c>
      <c r="K122" s="64">
        <f t="shared" si="65"/>
        <v>234.08</v>
      </c>
      <c r="L122" s="262" t="s">
        <v>253</v>
      </c>
      <c r="M122" s="262" t="s">
        <v>187</v>
      </c>
    </row>
    <row r="123" spans="1:14" ht="39.75" customHeight="1" x14ac:dyDescent="0.2">
      <c r="A123" s="241" t="s">
        <v>109</v>
      </c>
      <c r="B123" s="223" t="s">
        <v>85</v>
      </c>
      <c r="C123" s="223"/>
      <c r="D123" s="67" t="s">
        <v>35</v>
      </c>
      <c r="E123" s="64">
        <v>0</v>
      </c>
      <c r="F123" s="64">
        <f>SUM(G123:K123)</f>
        <v>0</v>
      </c>
      <c r="G123" s="64">
        <v>0</v>
      </c>
      <c r="H123" s="64">
        <v>0</v>
      </c>
      <c r="I123" s="64">
        <v>0</v>
      </c>
      <c r="J123" s="64">
        <f t="shared" ref="J123:K123" si="66">I123*1.05</f>
        <v>0</v>
      </c>
      <c r="K123" s="64">
        <f t="shared" si="66"/>
        <v>0</v>
      </c>
      <c r="L123" s="263"/>
      <c r="M123" s="263"/>
    </row>
    <row r="124" spans="1:14" ht="39.75" customHeight="1" x14ac:dyDescent="0.2">
      <c r="A124" s="241" t="s">
        <v>109</v>
      </c>
      <c r="B124" s="223" t="s">
        <v>85</v>
      </c>
      <c r="C124" s="223"/>
      <c r="D124" s="67" t="s">
        <v>25</v>
      </c>
      <c r="E124" s="64">
        <v>0</v>
      </c>
      <c r="F124" s="64">
        <f>SUM(G124:K124)</f>
        <v>0</v>
      </c>
      <c r="G124" s="64">
        <v>0</v>
      </c>
      <c r="H124" s="64">
        <v>0</v>
      </c>
      <c r="I124" s="64">
        <v>0</v>
      </c>
      <c r="J124" s="64">
        <f t="shared" ref="J124:K124" si="67">I124*1.05</f>
        <v>0</v>
      </c>
      <c r="K124" s="64">
        <f t="shared" si="67"/>
        <v>0</v>
      </c>
      <c r="L124" s="263"/>
      <c r="M124" s="263"/>
    </row>
    <row r="125" spans="1:14" ht="39.75" customHeight="1" x14ac:dyDescent="0.2">
      <c r="A125" s="241" t="s">
        <v>109</v>
      </c>
      <c r="B125" s="223" t="s">
        <v>85</v>
      </c>
      <c r="C125" s="223"/>
      <c r="D125" s="67" t="s">
        <v>44</v>
      </c>
      <c r="E125" s="64">
        <v>0</v>
      </c>
      <c r="F125" s="64">
        <f>SUM(G125:K125)</f>
        <v>0</v>
      </c>
      <c r="G125" s="64">
        <v>0</v>
      </c>
      <c r="H125" s="64">
        <v>0</v>
      </c>
      <c r="I125" s="64">
        <v>0</v>
      </c>
      <c r="J125" s="64">
        <f t="shared" ref="J125:K125" si="68">I125*1.05</f>
        <v>0</v>
      </c>
      <c r="K125" s="64">
        <f t="shared" si="68"/>
        <v>0</v>
      </c>
      <c r="L125" s="263"/>
      <c r="M125" s="263"/>
    </row>
    <row r="126" spans="1:14" ht="39.75" customHeight="1" x14ac:dyDescent="0.2">
      <c r="A126" s="250" t="s">
        <v>109</v>
      </c>
      <c r="B126" s="224" t="s">
        <v>85</v>
      </c>
      <c r="C126" s="224"/>
      <c r="D126" s="67" t="s">
        <v>45</v>
      </c>
      <c r="E126" s="64">
        <v>224</v>
      </c>
      <c r="F126" s="64">
        <f>SUM(G126:K126)</f>
        <v>1161.44</v>
      </c>
      <c r="G126" s="64">
        <v>224</v>
      </c>
      <c r="H126" s="64">
        <v>235.2</v>
      </c>
      <c r="I126" s="64">
        <v>234.08</v>
      </c>
      <c r="J126" s="64">
        <v>234.08</v>
      </c>
      <c r="K126" s="64">
        <v>234.08</v>
      </c>
      <c r="L126" s="264"/>
      <c r="M126" s="264"/>
    </row>
    <row r="127" spans="1:14" ht="45" customHeight="1" x14ac:dyDescent="0.2">
      <c r="A127" s="38" t="s">
        <v>7</v>
      </c>
      <c r="B127" s="277" t="s">
        <v>104</v>
      </c>
      <c r="C127" s="278"/>
      <c r="D127" s="278"/>
      <c r="E127" s="278"/>
      <c r="F127" s="278"/>
      <c r="G127" s="278"/>
      <c r="H127" s="278"/>
      <c r="I127" s="278"/>
      <c r="J127" s="278"/>
      <c r="K127" s="278"/>
      <c r="L127" s="278"/>
      <c r="M127" s="279"/>
    </row>
    <row r="128" spans="1:14" ht="28.5" customHeight="1" x14ac:dyDescent="0.2">
      <c r="A128" s="228" t="s">
        <v>143</v>
      </c>
      <c r="B128" s="259" t="s">
        <v>184</v>
      </c>
      <c r="C128" s="259" t="s">
        <v>138</v>
      </c>
      <c r="D128" s="54" t="s">
        <v>27</v>
      </c>
      <c r="E128" s="64">
        <f>SUM(E129:E132)</f>
        <v>95.793999999999997</v>
      </c>
      <c r="F128" s="64">
        <f>SUM(F129:F132)</f>
        <v>518.5</v>
      </c>
      <c r="G128" s="64">
        <f t="shared" ref="G128:K128" si="69">SUM(G129:G132)</f>
        <v>100</v>
      </c>
      <c r="H128" s="64">
        <f>SUM(H129:H132)</f>
        <v>105</v>
      </c>
      <c r="I128" s="64">
        <f t="shared" si="69"/>
        <v>104.5</v>
      </c>
      <c r="J128" s="64">
        <f t="shared" si="69"/>
        <v>104.5</v>
      </c>
      <c r="K128" s="64">
        <f t="shared" si="69"/>
        <v>104.5</v>
      </c>
      <c r="L128" s="262" t="s">
        <v>253</v>
      </c>
      <c r="M128" s="262" t="s">
        <v>188</v>
      </c>
      <c r="N128" s="259" t="s">
        <v>144</v>
      </c>
    </row>
    <row r="129" spans="1:14" ht="28.5" customHeight="1" x14ac:dyDescent="0.2">
      <c r="A129" s="229" t="s">
        <v>82</v>
      </c>
      <c r="B129" s="260" t="s">
        <v>17</v>
      </c>
      <c r="C129" s="260"/>
      <c r="D129" s="14" t="s">
        <v>35</v>
      </c>
      <c r="E129" s="64">
        <v>0</v>
      </c>
      <c r="F129" s="64">
        <f>SUM(G129:K129)</f>
        <v>0</v>
      </c>
      <c r="G129" s="64">
        <v>0</v>
      </c>
      <c r="H129" s="64">
        <v>0</v>
      </c>
      <c r="I129" s="64">
        <v>0</v>
      </c>
      <c r="J129" s="64">
        <f t="shared" ref="J129:K129" si="70">I129*1.05</f>
        <v>0</v>
      </c>
      <c r="K129" s="64">
        <f t="shared" si="70"/>
        <v>0</v>
      </c>
      <c r="L129" s="263"/>
      <c r="M129" s="263"/>
      <c r="N129" s="260" t="s">
        <v>17</v>
      </c>
    </row>
    <row r="130" spans="1:14" ht="28.5" customHeight="1" x14ac:dyDescent="0.2">
      <c r="A130" s="229" t="s">
        <v>82</v>
      </c>
      <c r="B130" s="260" t="s">
        <v>17</v>
      </c>
      <c r="C130" s="260"/>
      <c r="D130" s="14" t="s">
        <v>25</v>
      </c>
      <c r="E130" s="64">
        <v>0</v>
      </c>
      <c r="F130" s="64">
        <f>SUM(G130:K130)</f>
        <v>0</v>
      </c>
      <c r="G130" s="64">
        <v>0</v>
      </c>
      <c r="H130" s="64">
        <v>0</v>
      </c>
      <c r="I130" s="64">
        <v>0</v>
      </c>
      <c r="J130" s="64">
        <f t="shared" ref="J130:K130" si="71">I130*1.05</f>
        <v>0</v>
      </c>
      <c r="K130" s="64">
        <f t="shared" si="71"/>
        <v>0</v>
      </c>
      <c r="L130" s="263"/>
      <c r="M130" s="263"/>
      <c r="N130" s="260" t="s">
        <v>17</v>
      </c>
    </row>
    <row r="131" spans="1:14" ht="28.5" customHeight="1" x14ac:dyDescent="0.2">
      <c r="A131" s="229" t="s">
        <v>82</v>
      </c>
      <c r="B131" s="260" t="s">
        <v>17</v>
      </c>
      <c r="C131" s="260"/>
      <c r="D131" s="14" t="s">
        <v>44</v>
      </c>
      <c r="E131" s="64">
        <v>0</v>
      </c>
      <c r="F131" s="64">
        <f>SUM(G131:K131)</f>
        <v>0</v>
      </c>
      <c r="G131" s="64">
        <v>0</v>
      </c>
      <c r="H131" s="64">
        <v>0</v>
      </c>
      <c r="I131" s="64">
        <v>0</v>
      </c>
      <c r="J131" s="64">
        <f t="shared" ref="J131:K131" si="72">I131*1.05</f>
        <v>0</v>
      </c>
      <c r="K131" s="64">
        <f t="shared" si="72"/>
        <v>0</v>
      </c>
      <c r="L131" s="263"/>
      <c r="M131" s="263"/>
      <c r="N131" s="260" t="s">
        <v>17</v>
      </c>
    </row>
    <row r="132" spans="1:14" ht="28.5" customHeight="1" x14ac:dyDescent="0.2">
      <c r="A132" s="230" t="s">
        <v>82</v>
      </c>
      <c r="B132" s="261" t="s">
        <v>17</v>
      </c>
      <c r="C132" s="261"/>
      <c r="D132" s="14" t="s">
        <v>45</v>
      </c>
      <c r="E132" s="64">
        <v>95.793999999999997</v>
      </c>
      <c r="F132" s="64">
        <f>SUM(G132:K132)</f>
        <v>518.5</v>
      </c>
      <c r="G132" s="64">
        <v>100</v>
      </c>
      <c r="H132" s="64">
        <v>105</v>
      </c>
      <c r="I132" s="64">
        <v>104.5</v>
      </c>
      <c r="J132" s="64">
        <v>104.5</v>
      </c>
      <c r="K132" s="64">
        <v>104.5</v>
      </c>
      <c r="L132" s="264"/>
      <c r="M132" s="264"/>
      <c r="N132" s="261" t="s">
        <v>17</v>
      </c>
    </row>
    <row r="133" spans="1:14" ht="28.5" customHeight="1" x14ac:dyDescent="0.2">
      <c r="A133" s="38" t="s">
        <v>76</v>
      </c>
      <c r="B133" s="277" t="s">
        <v>105</v>
      </c>
      <c r="C133" s="278"/>
      <c r="D133" s="278"/>
      <c r="E133" s="278"/>
      <c r="F133" s="278"/>
      <c r="G133" s="278"/>
      <c r="H133" s="278"/>
      <c r="I133" s="278"/>
      <c r="J133" s="278"/>
      <c r="K133" s="278"/>
      <c r="L133" s="278"/>
      <c r="M133" s="279"/>
    </row>
    <row r="134" spans="1:14" ht="32.25" customHeight="1" x14ac:dyDescent="0.2">
      <c r="A134" s="228" t="s">
        <v>77</v>
      </c>
      <c r="B134" s="259" t="s">
        <v>98</v>
      </c>
      <c r="C134" s="259" t="s">
        <v>138</v>
      </c>
      <c r="D134" s="54" t="s">
        <v>27</v>
      </c>
      <c r="E134" s="64">
        <f>SUM(E135:E138)</f>
        <v>300</v>
      </c>
      <c r="F134" s="64">
        <f>SUM(F135:F138)</f>
        <v>1633.2749999999999</v>
      </c>
      <c r="G134" s="64">
        <f t="shared" ref="G134:K134" si="73">SUM(G135:G138)</f>
        <v>315</v>
      </c>
      <c r="H134" s="64">
        <f>SUM(H135:H138)</f>
        <v>330.75</v>
      </c>
      <c r="I134" s="64">
        <f t="shared" si="73"/>
        <v>329.17500000000001</v>
      </c>
      <c r="J134" s="64">
        <f t="shared" si="73"/>
        <v>329.17500000000001</v>
      </c>
      <c r="K134" s="64">
        <f t="shared" si="73"/>
        <v>329.17500000000001</v>
      </c>
      <c r="L134" s="262" t="s">
        <v>253</v>
      </c>
      <c r="M134" s="262" t="s">
        <v>145</v>
      </c>
    </row>
    <row r="135" spans="1:14" ht="32.25" customHeight="1" x14ac:dyDescent="0.2">
      <c r="A135" s="229" t="s">
        <v>92</v>
      </c>
      <c r="B135" s="260" t="s">
        <v>22</v>
      </c>
      <c r="C135" s="260"/>
      <c r="D135" s="14" t="s">
        <v>35</v>
      </c>
      <c r="E135" s="64">
        <v>0</v>
      </c>
      <c r="F135" s="64">
        <f>SUM(G135:K135)</f>
        <v>0</v>
      </c>
      <c r="G135" s="64">
        <v>0</v>
      </c>
      <c r="H135" s="64">
        <v>0</v>
      </c>
      <c r="I135" s="64">
        <v>0</v>
      </c>
      <c r="J135" s="64">
        <f t="shared" ref="J135:K135" si="74">I135*1.05</f>
        <v>0</v>
      </c>
      <c r="K135" s="64">
        <f t="shared" si="74"/>
        <v>0</v>
      </c>
      <c r="L135" s="263"/>
      <c r="M135" s="263"/>
    </row>
    <row r="136" spans="1:14" ht="32.25" customHeight="1" x14ac:dyDescent="0.2">
      <c r="A136" s="229" t="s">
        <v>92</v>
      </c>
      <c r="B136" s="260" t="s">
        <v>22</v>
      </c>
      <c r="C136" s="260"/>
      <c r="D136" s="14" t="s">
        <v>25</v>
      </c>
      <c r="E136" s="64">
        <v>0</v>
      </c>
      <c r="F136" s="64">
        <f>SUM(G136:K136)</f>
        <v>0</v>
      </c>
      <c r="G136" s="64">
        <v>0</v>
      </c>
      <c r="H136" s="64">
        <v>0</v>
      </c>
      <c r="I136" s="64">
        <v>0</v>
      </c>
      <c r="J136" s="64">
        <f t="shared" ref="J136:K136" si="75">I136*1.05</f>
        <v>0</v>
      </c>
      <c r="K136" s="64">
        <f t="shared" si="75"/>
        <v>0</v>
      </c>
      <c r="L136" s="263"/>
      <c r="M136" s="263"/>
    </row>
    <row r="137" spans="1:14" ht="32.25" customHeight="1" x14ac:dyDescent="0.2">
      <c r="A137" s="229" t="s">
        <v>92</v>
      </c>
      <c r="B137" s="260" t="s">
        <v>22</v>
      </c>
      <c r="C137" s="260"/>
      <c r="D137" s="14" t="s">
        <v>44</v>
      </c>
      <c r="E137" s="64">
        <v>0</v>
      </c>
      <c r="F137" s="64">
        <f>SUM(G137:K137)</f>
        <v>0</v>
      </c>
      <c r="G137" s="64">
        <v>0</v>
      </c>
      <c r="H137" s="64">
        <v>0</v>
      </c>
      <c r="I137" s="64">
        <v>0</v>
      </c>
      <c r="J137" s="64">
        <f t="shared" ref="J137:K137" si="76">I137*1.05</f>
        <v>0</v>
      </c>
      <c r="K137" s="64">
        <f t="shared" si="76"/>
        <v>0</v>
      </c>
      <c r="L137" s="263"/>
      <c r="M137" s="263"/>
    </row>
    <row r="138" spans="1:14" ht="166.5" customHeight="1" x14ac:dyDescent="0.2">
      <c r="A138" s="230" t="s">
        <v>92</v>
      </c>
      <c r="B138" s="261" t="s">
        <v>22</v>
      </c>
      <c r="C138" s="261"/>
      <c r="D138" s="14" t="s">
        <v>45</v>
      </c>
      <c r="E138" s="64">
        <v>300</v>
      </c>
      <c r="F138" s="64">
        <f>SUM(G138:K138)</f>
        <v>1633.2749999999999</v>
      </c>
      <c r="G138" s="64">
        <v>315</v>
      </c>
      <c r="H138" s="64">
        <v>330.75</v>
      </c>
      <c r="I138" s="64">
        <v>329.17500000000001</v>
      </c>
      <c r="J138" s="64">
        <v>329.17500000000001</v>
      </c>
      <c r="K138" s="64">
        <v>329.17500000000001</v>
      </c>
      <c r="L138" s="264"/>
      <c r="M138" s="264"/>
    </row>
    <row r="139" spans="1:14" ht="39.75" customHeight="1" x14ac:dyDescent="0.2">
      <c r="A139" s="38" t="s">
        <v>78</v>
      </c>
      <c r="B139" s="277" t="s">
        <v>106</v>
      </c>
      <c r="C139" s="278"/>
      <c r="D139" s="278"/>
      <c r="E139" s="278"/>
      <c r="F139" s="280"/>
      <c r="G139" s="280"/>
      <c r="H139" s="280"/>
      <c r="I139" s="280"/>
      <c r="J139" s="280"/>
      <c r="K139" s="280"/>
      <c r="L139" s="278"/>
      <c r="M139" s="279"/>
    </row>
    <row r="140" spans="1:14" ht="12.75" customHeight="1" x14ac:dyDescent="0.2">
      <c r="A140" s="228" t="s">
        <v>79</v>
      </c>
      <c r="B140" s="259" t="s">
        <v>99</v>
      </c>
      <c r="C140" s="259" t="s">
        <v>138</v>
      </c>
      <c r="D140" s="54" t="s">
        <v>27</v>
      </c>
      <c r="E140" s="64">
        <f>SUM(E141:E144)</f>
        <v>9643.68</v>
      </c>
      <c r="F140" s="64">
        <f>SUM(F141:F144)</f>
        <v>24042.845000000001</v>
      </c>
      <c r="G140" s="64">
        <f t="shared" ref="G140:K140" si="77">SUM(G141:G144)</f>
        <v>4637</v>
      </c>
      <c r="H140" s="64">
        <f>SUM(H141:H144)</f>
        <v>4868.8500000000004</v>
      </c>
      <c r="I140" s="64">
        <f t="shared" si="77"/>
        <v>4845.665</v>
      </c>
      <c r="J140" s="64">
        <f t="shared" si="77"/>
        <v>4845.665</v>
      </c>
      <c r="K140" s="64">
        <f t="shared" si="77"/>
        <v>4845.665</v>
      </c>
      <c r="L140" s="262" t="s">
        <v>253</v>
      </c>
      <c r="M140" s="262" t="s">
        <v>125</v>
      </c>
    </row>
    <row r="141" spans="1:14" ht="25.5" customHeight="1" x14ac:dyDescent="0.2">
      <c r="A141" s="229" t="s">
        <v>83</v>
      </c>
      <c r="B141" s="260" t="s">
        <v>69</v>
      </c>
      <c r="C141" s="260"/>
      <c r="D141" s="14" t="s">
        <v>35</v>
      </c>
      <c r="E141" s="64">
        <v>0</v>
      </c>
      <c r="F141" s="64">
        <f>SUM(G141:K141)</f>
        <v>0</v>
      </c>
      <c r="G141" s="64">
        <v>0</v>
      </c>
      <c r="H141" s="64">
        <v>0</v>
      </c>
      <c r="I141" s="64">
        <v>0</v>
      </c>
      <c r="J141" s="64">
        <f t="shared" ref="J141:K141" si="78">I141*1.05</f>
        <v>0</v>
      </c>
      <c r="K141" s="64">
        <f t="shared" si="78"/>
        <v>0</v>
      </c>
      <c r="L141" s="263"/>
      <c r="M141" s="263"/>
    </row>
    <row r="142" spans="1:14" ht="25.5" customHeight="1" x14ac:dyDescent="0.2">
      <c r="A142" s="229" t="s">
        <v>83</v>
      </c>
      <c r="B142" s="260" t="s">
        <v>69</v>
      </c>
      <c r="C142" s="260"/>
      <c r="D142" s="14" t="s">
        <v>25</v>
      </c>
      <c r="E142" s="64">
        <v>0</v>
      </c>
      <c r="F142" s="64">
        <f>SUM(G142:K142)</f>
        <v>0</v>
      </c>
      <c r="G142" s="64">
        <v>0</v>
      </c>
      <c r="H142" s="64">
        <v>0</v>
      </c>
      <c r="I142" s="64">
        <v>0</v>
      </c>
      <c r="J142" s="64">
        <f t="shared" ref="J142:K142" si="79">I142*1.05</f>
        <v>0</v>
      </c>
      <c r="K142" s="64">
        <f t="shared" si="79"/>
        <v>0</v>
      </c>
      <c r="L142" s="263"/>
      <c r="M142" s="263"/>
    </row>
    <row r="143" spans="1:14" ht="25.5" customHeight="1" x14ac:dyDescent="0.2">
      <c r="A143" s="229" t="s">
        <v>83</v>
      </c>
      <c r="B143" s="260" t="s">
        <v>69</v>
      </c>
      <c r="C143" s="260"/>
      <c r="D143" s="14" t="s">
        <v>44</v>
      </c>
      <c r="E143" s="64">
        <v>0</v>
      </c>
      <c r="F143" s="64">
        <f>SUM(G143:K143)</f>
        <v>0</v>
      </c>
      <c r="G143" s="64">
        <v>0</v>
      </c>
      <c r="H143" s="64">
        <v>0</v>
      </c>
      <c r="I143" s="64">
        <v>0</v>
      </c>
      <c r="J143" s="64">
        <f t="shared" ref="J143:K143" si="80">I143*1.05</f>
        <v>0</v>
      </c>
      <c r="K143" s="64">
        <f t="shared" si="80"/>
        <v>0</v>
      </c>
      <c r="L143" s="263"/>
      <c r="M143" s="263"/>
    </row>
    <row r="144" spans="1:14" ht="25.5" customHeight="1" x14ac:dyDescent="0.2">
      <c r="A144" s="230" t="s">
        <v>83</v>
      </c>
      <c r="B144" s="261" t="s">
        <v>69</v>
      </c>
      <c r="C144" s="261"/>
      <c r="D144" s="14" t="s">
        <v>45</v>
      </c>
      <c r="E144" s="64">
        <v>9643.68</v>
      </c>
      <c r="F144" s="64">
        <f>SUM(G144:K144)</f>
        <v>24042.845000000001</v>
      </c>
      <c r="G144" s="64">
        <v>4637</v>
      </c>
      <c r="H144" s="64">
        <v>4868.8500000000004</v>
      </c>
      <c r="I144" s="64">
        <v>4845.665</v>
      </c>
      <c r="J144" s="64">
        <v>4845.665</v>
      </c>
      <c r="K144" s="64">
        <v>4845.665</v>
      </c>
      <c r="L144" s="264"/>
      <c r="M144" s="264"/>
    </row>
  </sheetData>
  <sheetProtection formatCells="0" selectLockedCells="1" selectUnlockedCells="1"/>
  <autoFilter ref="A7:M144"/>
  <mergeCells count="149">
    <mergeCell ref="A44:A48"/>
    <mergeCell ref="B44:B48"/>
    <mergeCell ref="C44:C48"/>
    <mergeCell ref="L44:L48"/>
    <mergeCell ref="M44:M48"/>
    <mergeCell ref="N44:N48"/>
    <mergeCell ref="M29:M33"/>
    <mergeCell ref="N29:N33"/>
    <mergeCell ref="A34:A38"/>
    <mergeCell ref="B34:B38"/>
    <mergeCell ref="C34:C38"/>
    <mergeCell ref="L34:L38"/>
    <mergeCell ref="M34:M38"/>
    <mergeCell ref="N34:N38"/>
    <mergeCell ref="A39:A43"/>
    <mergeCell ref="B39:B43"/>
    <mergeCell ref="C39:C43"/>
    <mergeCell ref="L39:L43"/>
    <mergeCell ref="M39:M43"/>
    <mergeCell ref="N39:N43"/>
    <mergeCell ref="N24:N28"/>
    <mergeCell ref="A19:A23"/>
    <mergeCell ref="B19:B23"/>
    <mergeCell ref="C19:C23"/>
    <mergeCell ref="L19:L23"/>
    <mergeCell ref="M19:M23"/>
    <mergeCell ref="N19:N23"/>
    <mergeCell ref="A24:A28"/>
    <mergeCell ref="B24:B28"/>
    <mergeCell ref="C24:C28"/>
    <mergeCell ref="L24:L28"/>
    <mergeCell ref="M24:M28"/>
    <mergeCell ref="L111:L115"/>
    <mergeCell ref="M111:M115"/>
    <mergeCell ref="B18:M18"/>
    <mergeCell ref="B13:B17"/>
    <mergeCell ref="A13:A17"/>
    <mergeCell ref="C13:C17"/>
    <mergeCell ref="L13:L17"/>
    <mergeCell ref="M13:M17"/>
    <mergeCell ref="L1:M1"/>
    <mergeCell ref="A2:L2"/>
    <mergeCell ref="A3:L3"/>
    <mergeCell ref="A5:A6"/>
    <mergeCell ref="B5:B6"/>
    <mergeCell ref="C5:C6"/>
    <mergeCell ref="D5:D6"/>
    <mergeCell ref="E5:E6"/>
    <mergeCell ref="F5:F6"/>
    <mergeCell ref="G5:K5"/>
    <mergeCell ref="L5:L6"/>
    <mergeCell ref="M5:M6"/>
    <mergeCell ref="A29:A33"/>
    <mergeCell ref="B29:B33"/>
    <mergeCell ref="C29:C33"/>
    <mergeCell ref="L29:L33"/>
    <mergeCell ref="L69:L73"/>
    <mergeCell ref="M69:M73"/>
    <mergeCell ref="A85:A89"/>
    <mergeCell ref="A140:A144"/>
    <mergeCell ref="B140:B144"/>
    <mergeCell ref="A122:A126"/>
    <mergeCell ref="B122:B126"/>
    <mergeCell ref="A128:A132"/>
    <mergeCell ref="B128:B132"/>
    <mergeCell ref="A134:A138"/>
    <mergeCell ref="B134:B138"/>
    <mergeCell ref="B139:M139"/>
    <mergeCell ref="L140:L144"/>
    <mergeCell ref="M140:M144"/>
    <mergeCell ref="L128:L132"/>
    <mergeCell ref="M128:M132"/>
    <mergeCell ref="B127:M127"/>
    <mergeCell ref="L134:L138"/>
    <mergeCell ref="M134:M138"/>
    <mergeCell ref="C140:C144"/>
    <mergeCell ref="C134:C138"/>
    <mergeCell ref="A117:A121"/>
    <mergeCell ref="B117:B121"/>
    <mergeCell ref="L95:L99"/>
    <mergeCell ref="C106:C110"/>
    <mergeCell ref="A95:A99"/>
    <mergeCell ref="B95:B99"/>
    <mergeCell ref="A106:A110"/>
    <mergeCell ref="B106:B110"/>
    <mergeCell ref="A111:A115"/>
    <mergeCell ref="B111:B115"/>
    <mergeCell ref="A80:A84"/>
    <mergeCell ref="N128:N132"/>
    <mergeCell ref="C111:C115"/>
    <mergeCell ref="M95:M99"/>
    <mergeCell ref="L106:L110"/>
    <mergeCell ref="M106:M110"/>
    <mergeCell ref="B105:M105"/>
    <mergeCell ref="C85:C89"/>
    <mergeCell ref="C90:C94"/>
    <mergeCell ref="C95:C99"/>
    <mergeCell ref="B80:B84"/>
    <mergeCell ref="B85:B89"/>
    <mergeCell ref="L85:L89"/>
    <mergeCell ref="M85:M89"/>
    <mergeCell ref="L80:L84"/>
    <mergeCell ref="M80:M84"/>
    <mergeCell ref="M90:M94"/>
    <mergeCell ref="B133:M133"/>
    <mergeCell ref="C128:C132"/>
    <mergeCell ref="L117:L121"/>
    <mergeCell ref="M117:M121"/>
    <mergeCell ref="B116:L116"/>
    <mergeCell ref="L122:L126"/>
    <mergeCell ref="M122:M126"/>
    <mergeCell ref="C122:C126"/>
    <mergeCell ref="C117:C121"/>
    <mergeCell ref="A100:A104"/>
    <mergeCell ref="B100:B104"/>
    <mergeCell ref="C100:C104"/>
    <mergeCell ref="L100:L104"/>
    <mergeCell ref="M100:M104"/>
    <mergeCell ref="L90:L94"/>
    <mergeCell ref="M74:M78"/>
    <mergeCell ref="B59:M63"/>
    <mergeCell ref="B69:B73"/>
    <mergeCell ref="C69:C73"/>
    <mergeCell ref="C80:C84"/>
    <mergeCell ref="A90:A94"/>
    <mergeCell ref="B90:B94"/>
    <mergeCell ref="A64:A68"/>
    <mergeCell ref="B64:B68"/>
    <mergeCell ref="A74:A78"/>
    <mergeCell ref="B74:B78"/>
    <mergeCell ref="A69:A73"/>
    <mergeCell ref="L64:L68"/>
    <mergeCell ref="B79:M79"/>
    <mergeCell ref="M64:M68"/>
    <mergeCell ref="L74:L78"/>
    <mergeCell ref="C64:C68"/>
    <mergeCell ref="C74:C78"/>
    <mergeCell ref="A54:A58"/>
    <mergeCell ref="B54:B58"/>
    <mergeCell ref="C54:C58"/>
    <mergeCell ref="L54:L58"/>
    <mergeCell ref="M54:M58"/>
    <mergeCell ref="N54:N58"/>
    <mergeCell ref="A49:A53"/>
    <mergeCell ref="B49:B53"/>
    <mergeCell ref="C49:C53"/>
    <mergeCell ref="L49:L53"/>
    <mergeCell ref="M49:M53"/>
    <mergeCell ref="N49:N53"/>
  </mergeCells>
  <pageMargins left="0.31496062992125984" right="0.19685039370078741" top="0.6692913385826772" bottom="0.39370078740157483" header="0.51181102362204722" footer="0.35433070866141736"/>
  <pageSetup paperSize="9" scale="65" fitToHeight="0" orientation="landscape" r:id="rId1"/>
  <headerFooter alignWithMargins="0">
    <oddFooter>&amp;R&amp;P</oddFooter>
  </headerFooter>
  <rowBreaks count="7" manualBreakCount="7">
    <brk id="28" max="12" man="1"/>
    <brk id="43" max="12" man="1"/>
    <brk id="68" max="12" man="1"/>
    <brk id="84" max="12" man="1"/>
    <brk id="99" max="12" man="1"/>
    <brk id="115" max="12" man="1"/>
    <brk id="132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2"/>
  <sheetViews>
    <sheetView view="pageBreakPreview" topLeftCell="A57" zoomScaleSheetLayoutView="100" workbookViewId="0">
      <selection activeCell="F63" sqref="F63"/>
    </sheetView>
  </sheetViews>
  <sheetFormatPr defaultColWidth="17.140625" defaultRowHeight="15.75" x14ac:dyDescent="0.25"/>
  <cols>
    <col min="1" max="1" width="4.42578125" style="113" customWidth="1"/>
    <col min="2" max="2" width="36" style="113" customWidth="1"/>
    <col min="3" max="3" width="34" style="113" customWidth="1"/>
    <col min="4" max="4" width="10.140625" style="113" customWidth="1"/>
    <col min="5" max="6" width="11.140625" style="113" customWidth="1"/>
    <col min="7" max="7" width="8.28515625" style="113" customWidth="1"/>
    <col min="8" max="8" width="35.42578125" style="113" customWidth="1"/>
    <col min="9" max="16384" width="17.140625" style="113"/>
  </cols>
  <sheetData>
    <row r="1" spans="1:12" ht="64.5" customHeight="1" x14ac:dyDescent="0.25">
      <c r="D1" s="114"/>
      <c r="E1" s="115"/>
      <c r="F1" s="115"/>
      <c r="G1" s="290" t="s">
        <v>368</v>
      </c>
      <c r="H1" s="290"/>
      <c r="I1" s="115"/>
      <c r="J1" s="115"/>
    </row>
    <row r="2" spans="1:12" x14ac:dyDescent="0.25">
      <c r="D2" s="114"/>
      <c r="E2" s="115"/>
      <c r="F2" s="115"/>
      <c r="G2" s="115"/>
      <c r="H2" s="114"/>
      <c r="I2" s="115"/>
      <c r="J2" s="115"/>
    </row>
    <row r="3" spans="1:12" s="117" customFormat="1" ht="79.5" customHeight="1" x14ac:dyDescent="0.2">
      <c r="A3" s="300" t="s">
        <v>274</v>
      </c>
      <c r="B3" s="300"/>
      <c r="C3" s="300"/>
      <c r="D3" s="300"/>
      <c r="E3" s="300"/>
      <c r="F3" s="300"/>
      <c r="G3" s="300"/>
      <c r="H3" s="300"/>
      <c r="I3" s="116"/>
      <c r="J3" s="116"/>
      <c r="K3" s="116"/>
      <c r="L3" s="116"/>
    </row>
    <row r="5" spans="1:12" ht="49.5" customHeight="1" x14ac:dyDescent="0.25">
      <c r="A5" s="292" t="s">
        <v>192</v>
      </c>
      <c r="B5" s="292" t="s">
        <v>193</v>
      </c>
      <c r="C5" s="292" t="s">
        <v>194</v>
      </c>
      <c r="D5" s="294" t="s">
        <v>195</v>
      </c>
      <c r="E5" s="294"/>
      <c r="F5" s="294"/>
      <c r="G5" s="294"/>
      <c r="H5" s="295" t="s">
        <v>196</v>
      </c>
    </row>
    <row r="6" spans="1:12" ht="45.75" customHeight="1" x14ac:dyDescent="0.25">
      <c r="A6" s="293"/>
      <c r="B6" s="293"/>
      <c r="C6" s="293"/>
      <c r="D6" s="118" t="s">
        <v>197</v>
      </c>
      <c r="E6" s="118" t="s">
        <v>198</v>
      </c>
      <c r="F6" s="118" t="s">
        <v>199</v>
      </c>
      <c r="G6" s="118" t="s">
        <v>200</v>
      </c>
      <c r="H6" s="296"/>
    </row>
    <row r="7" spans="1:12" x14ac:dyDescent="0.25">
      <c r="A7" s="119">
        <v>1</v>
      </c>
      <c r="B7" s="119">
        <v>2</v>
      </c>
      <c r="C7" s="119">
        <v>3</v>
      </c>
      <c r="D7" s="119">
        <v>4</v>
      </c>
      <c r="E7" s="120">
        <v>5</v>
      </c>
      <c r="F7" s="120">
        <v>6</v>
      </c>
      <c r="G7" s="120">
        <v>7</v>
      </c>
      <c r="H7" s="120">
        <v>8</v>
      </c>
    </row>
    <row r="8" spans="1:12" ht="173.25" x14ac:dyDescent="0.25">
      <c r="A8" s="121">
        <v>1</v>
      </c>
      <c r="B8" s="121" t="s">
        <v>201</v>
      </c>
      <c r="C8" s="121" t="s">
        <v>313</v>
      </c>
      <c r="D8" s="154" t="s">
        <v>206</v>
      </c>
      <c r="E8" s="123" t="s">
        <v>206</v>
      </c>
      <c r="F8" s="123" t="s">
        <v>90</v>
      </c>
      <c r="G8" s="123" t="s">
        <v>90</v>
      </c>
      <c r="H8" s="121" t="s">
        <v>312</v>
      </c>
    </row>
    <row r="9" spans="1:12" ht="141.75" x14ac:dyDescent="0.25">
      <c r="A9" s="121">
        <v>2</v>
      </c>
      <c r="B9" s="121" t="s">
        <v>314</v>
      </c>
      <c r="C9" s="121" t="s">
        <v>313</v>
      </c>
      <c r="D9" s="154" t="s">
        <v>90</v>
      </c>
      <c r="E9" s="123" t="s">
        <v>206</v>
      </c>
      <c r="F9" s="123" t="s">
        <v>90</v>
      </c>
      <c r="G9" s="123" t="s">
        <v>90</v>
      </c>
      <c r="H9" s="121" t="s">
        <v>324</v>
      </c>
    </row>
    <row r="10" spans="1:12" ht="94.5" x14ac:dyDescent="0.25">
      <c r="A10" s="121">
        <v>3</v>
      </c>
      <c r="B10" s="121" t="s">
        <v>291</v>
      </c>
      <c r="C10" s="121" t="s">
        <v>273</v>
      </c>
      <c r="D10" s="154" t="s">
        <v>90</v>
      </c>
      <c r="E10" s="123" t="s">
        <v>90</v>
      </c>
      <c r="F10" s="123" t="s">
        <v>206</v>
      </c>
      <c r="G10" s="123" t="s">
        <v>206</v>
      </c>
      <c r="H10" s="121" t="s">
        <v>292</v>
      </c>
    </row>
    <row r="11" spans="1:12" ht="173.25" x14ac:dyDescent="0.25">
      <c r="A11" s="121">
        <v>4</v>
      </c>
      <c r="B11" s="121" t="s">
        <v>319</v>
      </c>
      <c r="C11" s="121" t="s">
        <v>313</v>
      </c>
      <c r="D11" s="154" t="s">
        <v>90</v>
      </c>
      <c r="E11" s="123" t="s">
        <v>206</v>
      </c>
      <c r="F11" s="123" t="s">
        <v>90</v>
      </c>
      <c r="G11" s="123" t="s">
        <v>90</v>
      </c>
      <c r="H11" s="121" t="s">
        <v>322</v>
      </c>
    </row>
    <row r="12" spans="1:12" ht="126" x14ac:dyDescent="0.25">
      <c r="A12" s="121">
        <v>5</v>
      </c>
      <c r="B12" s="121" t="s">
        <v>320</v>
      </c>
      <c r="C12" s="121" t="s">
        <v>313</v>
      </c>
      <c r="D12" s="154" t="s">
        <v>90</v>
      </c>
      <c r="E12" s="123" t="s">
        <v>206</v>
      </c>
      <c r="F12" s="123" t="s">
        <v>90</v>
      </c>
      <c r="G12" s="123" t="s">
        <v>90</v>
      </c>
      <c r="H12" s="121" t="s">
        <v>322</v>
      </c>
    </row>
    <row r="13" spans="1:12" ht="110.25" x14ac:dyDescent="0.25">
      <c r="A13" s="121">
        <v>6</v>
      </c>
      <c r="B13" s="121" t="s">
        <v>321</v>
      </c>
      <c r="C13" s="121" t="s">
        <v>341</v>
      </c>
      <c r="D13" s="153" t="s">
        <v>90</v>
      </c>
      <c r="E13" s="123" t="s">
        <v>90</v>
      </c>
      <c r="F13" s="123" t="s">
        <v>206</v>
      </c>
      <c r="G13" s="123" t="s">
        <v>206</v>
      </c>
      <c r="H13" s="121" t="s">
        <v>292</v>
      </c>
    </row>
    <row r="14" spans="1:12" ht="126" x14ac:dyDescent="0.25">
      <c r="A14" s="121">
        <v>7</v>
      </c>
      <c r="B14" s="121" t="s">
        <v>365</v>
      </c>
      <c r="C14" s="121" t="s">
        <v>380</v>
      </c>
      <c r="D14" s="164" t="s">
        <v>206</v>
      </c>
      <c r="E14" s="123" t="s">
        <v>90</v>
      </c>
      <c r="F14" s="123" t="s">
        <v>90</v>
      </c>
      <c r="G14" s="123" t="s">
        <v>90</v>
      </c>
      <c r="H14" s="121" t="s">
        <v>366</v>
      </c>
    </row>
    <row r="15" spans="1:12" ht="94.5" x14ac:dyDescent="0.25">
      <c r="A15" s="121">
        <v>8</v>
      </c>
      <c r="B15" s="121" t="s">
        <v>340</v>
      </c>
      <c r="C15" s="121" t="s">
        <v>341</v>
      </c>
      <c r="D15" s="163" t="s">
        <v>206</v>
      </c>
      <c r="E15" s="123" t="s">
        <v>206</v>
      </c>
      <c r="F15" s="123"/>
      <c r="G15" s="123"/>
      <c r="H15" s="121" t="s">
        <v>342</v>
      </c>
    </row>
    <row r="17" spans="1:12" ht="15" customHeight="1" x14ac:dyDescent="0.25">
      <c r="B17" s="124" t="s">
        <v>202</v>
      </c>
      <c r="H17" s="130" t="s">
        <v>288</v>
      </c>
      <c r="I17" s="115"/>
      <c r="J17" s="115"/>
    </row>
    <row r="18" spans="1:12" ht="12.75" customHeight="1" x14ac:dyDescent="0.25">
      <c r="I18" s="115"/>
      <c r="J18" s="115"/>
    </row>
    <row r="19" spans="1:12" s="117" customFormat="1" ht="63.75" customHeight="1" x14ac:dyDescent="0.25">
      <c r="A19" s="113"/>
      <c r="B19" s="113"/>
      <c r="C19" s="113"/>
      <c r="D19" s="114"/>
      <c r="E19" s="115"/>
      <c r="F19" s="115"/>
      <c r="G19" s="290" t="s">
        <v>367</v>
      </c>
      <c r="H19" s="290"/>
      <c r="I19" s="116"/>
      <c r="J19" s="116"/>
      <c r="K19" s="116"/>
      <c r="L19" s="116"/>
    </row>
    <row r="20" spans="1:12" ht="17.25" customHeight="1" x14ac:dyDescent="0.25">
      <c r="D20" s="114"/>
      <c r="E20" s="115"/>
      <c r="F20" s="115"/>
      <c r="G20" s="115"/>
      <c r="H20" s="114"/>
    </row>
    <row r="21" spans="1:12" ht="72.75" customHeight="1" x14ac:dyDescent="0.25">
      <c r="A21" s="291" t="s">
        <v>275</v>
      </c>
      <c r="B21" s="291"/>
      <c r="C21" s="291"/>
      <c r="D21" s="291"/>
      <c r="E21" s="291"/>
      <c r="F21" s="291"/>
      <c r="G21" s="291"/>
      <c r="H21" s="291"/>
    </row>
    <row r="22" spans="1:12" ht="40.5" customHeight="1" x14ac:dyDescent="0.25"/>
    <row r="23" spans="1:12" ht="22.5" customHeight="1" x14ac:dyDescent="0.25">
      <c r="A23" s="292" t="s">
        <v>192</v>
      </c>
      <c r="B23" s="292" t="s">
        <v>193</v>
      </c>
      <c r="C23" s="292" t="s">
        <v>194</v>
      </c>
      <c r="D23" s="294" t="s">
        <v>195</v>
      </c>
      <c r="E23" s="294"/>
      <c r="F23" s="294"/>
      <c r="G23" s="294"/>
      <c r="H23" s="295" t="s">
        <v>196</v>
      </c>
    </row>
    <row r="24" spans="1:12" s="126" customFormat="1" ht="58.5" customHeight="1" x14ac:dyDescent="0.2">
      <c r="A24" s="293"/>
      <c r="B24" s="293"/>
      <c r="C24" s="293"/>
      <c r="D24" s="125" t="s">
        <v>197</v>
      </c>
      <c r="E24" s="118" t="s">
        <v>198</v>
      </c>
      <c r="F24" s="118" t="s">
        <v>199</v>
      </c>
      <c r="G24" s="118" t="s">
        <v>200</v>
      </c>
      <c r="H24" s="296"/>
    </row>
    <row r="25" spans="1:12" x14ac:dyDescent="0.25">
      <c r="A25" s="119">
        <v>1</v>
      </c>
      <c r="B25" s="119">
        <v>2</v>
      </c>
      <c r="C25" s="119">
        <v>3</v>
      </c>
      <c r="D25" s="119">
        <v>4</v>
      </c>
      <c r="E25" s="120">
        <v>5</v>
      </c>
      <c r="F25" s="120">
        <v>6</v>
      </c>
      <c r="G25" s="120">
        <v>7</v>
      </c>
      <c r="H25" s="120">
        <v>8</v>
      </c>
    </row>
    <row r="26" spans="1:12" ht="110.25" x14ac:dyDescent="0.25">
      <c r="A26" s="121">
        <v>1</v>
      </c>
      <c r="B26" s="121" t="s">
        <v>204</v>
      </c>
      <c r="C26" s="121" t="s">
        <v>205</v>
      </c>
      <c r="D26" s="122" t="s">
        <v>90</v>
      </c>
      <c r="E26" s="123" t="s">
        <v>206</v>
      </c>
      <c r="F26" s="123" t="s">
        <v>206</v>
      </c>
      <c r="G26" s="123" t="s">
        <v>206</v>
      </c>
      <c r="H26" s="121" t="s">
        <v>20</v>
      </c>
    </row>
    <row r="28" spans="1:12" ht="19.5" customHeight="1" x14ac:dyDescent="0.25">
      <c r="B28" s="124" t="s">
        <v>202</v>
      </c>
      <c r="H28" s="130" t="s">
        <v>288</v>
      </c>
      <c r="I28" s="115"/>
      <c r="J28" s="115"/>
    </row>
    <row r="29" spans="1:12" ht="12" customHeight="1" x14ac:dyDescent="0.25">
      <c r="I29" s="115"/>
      <c r="J29" s="115"/>
    </row>
    <row r="30" spans="1:12" s="117" customFormat="1" ht="64.5" customHeight="1" x14ac:dyDescent="0.25">
      <c r="A30" s="113"/>
      <c r="B30" s="113"/>
      <c r="C30" s="113"/>
      <c r="D30" s="114"/>
      <c r="E30" s="115"/>
      <c r="F30" s="115"/>
      <c r="G30" s="290" t="s">
        <v>369</v>
      </c>
      <c r="H30" s="290"/>
      <c r="I30" s="116"/>
      <c r="J30" s="116"/>
      <c r="K30" s="116"/>
      <c r="L30" s="116"/>
    </row>
    <row r="31" spans="1:12" ht="9.75" customHeight="1" x14ac:dyDescent="0.25">
      <c r="D31" s="114"/>
      <c r="E31" s="115"/>
      <c r="F31" s="115"/>
      <c r="G31" s="115"/>
      <c r="H31" s="114"/>
    </row>
    <row r="32" spans="1:12" ht="65.25" customHeight="1" x14ac:dyDescent="0.25">
      <c r="A32" s="291" t="s">
        <v>276</v>
      </c>
      <c r="B32" s="291"/>
      <c r="C32" s="291"/>
      <c r="D32" s="291"/>
      <c r="E32" s="291"/>
      <c r="F32" s="291"/>
      <c r="G32" s="291"/>
      <c r="H32" s="291"/>
    </row>
    <row r="33" spans="1:12" ht="15.75" customHeight="1" x14ac:dyDescent="0.25"/>
    <row r="34" spans="1:12" x14ac:dyDescent="0.25">
      <c r="A34" s="292" t="s">
        <v>192</v>
      </c>
      <c r="B34" s="292" t="s">
        <v>193</v>
      </c>
      <c r="C34" s="292" t="s">
        <v>194</v>
      </c>
      <c r="D34" s="297" t="s">
        <v>195</v>
      </c>
      <c r="E34" s="298"/>
      <c r="F34" s="298"/>
      <c r="G34" s="299"/>
      <c r="H34" s="295" t="s">
        <v>196</v>
      </c>
    </row>
    <row r="35" spans="1:12" s="126" customFormat="1" ht="17.25" customHeight="1" x14ac:dyDescent="0.2">
      <c r="A35" s="293"/>
      <c r="B35" s="293"/>
      <c r="C35" s="293"/>
      <c r="D35" s="125" t="s">
        <v>197</v>
      </c>
      <c r="E35" s="118" t="s">
        <v>198</v>
      </c>
      <c r="F35" s="118" t="s">
        <v>199</v>
      </c>
      <c r="G35" s="118" t="s">
        <v>200</v>
      </c>
      <c r="H35" s="296"/>
    </row>
    <row r="36" spans="1:12" s="126" customFormat="1" ht="12.75" customHeight="1" x14ac:dyDescent="0.25">
      <c r="A36" s="119">
        <v>1</v>
      </c>
      <c r="B36" s="119">
        <v>2</v>
      </c>
      <c r="C36" s="119">
        <v>3</v>
      </c>
      <c r="D36" s="119">
        <v>4</v>
      </c>
      <c r="E36" s="120">
        <v>5</v>
      </c>
      <c r="F36" s="120">
        <v>6</v>
      </c>
      <c r="G36" s="120">
        <v>7</v>
      </c>
      <c r="H36" s="120">
        <v>8</v>
      </c>
    </row>
    <row r="37" spans="1:12" s="126" customFormat="1" ht="157.5" x14ac:dyDescent="0.2">
      <c r="A37" s="121">
        <v>1</v>
      </c>
      <c r="B37" s="121" t="s">
        <v>207</v>
      </c>
      <c r="C37" s="121" t="s">
        <v>208</v>
      </c>
      <c r="D37" s="122" t="s">
        <v>206</v>
      </c>
      <c r="E37" s="122" t="s">
        <v>206</v>
      </c>
      <c r="F37" s="122" t="s">
        <v>206</v>
      </c>
      <c r="G37" s="122" t="s">
        <v>206</v>
      </c>
      <c r="H37" s="121" t="s">
        <v>123</v>
      </c>
    </row>
    <row r="38" spans="1:12" s="126" customFormat="1" ht="270" customHeight="1" x14ac:dyDescent="0.2">
      <c r="A38" s="121">
        <v>2</v>
      </c>
      <c r="B38" s="121" t="s">
        <v>209</v>
      </c>
      <c r="C38" s="121" t="s">
        <v>208</v>
      </c>
      <c r="D38" s="122" t="s">
        <v>206</v>
      </c>
      <c r="E38" s="122" t="s">
        <v>206</v>
      </c>
      <c r="F38" s="122" t="s">
        <v>206</v>
      </c>
      <c r="G38" s="122" t="s">
        <v>206</v>
      </c>
      <c r="H38" s="121" t="s">
        <v>185</v>
      </c>
    </row>
    <row r="39" spans="1:12" ht="283.5" x14ac:dyDescent="0.25">
      <c r="A39" s="121">
        <v>3</v>
      </c>
      <c r="B39" s="121" t="s">
        <v>210</v>
      </c>
      <c r="C39" s="121" t="s">
        <v>208</v>
      </c>
      <c r="D39" s="122" t="s">
        <v>206</v>
      </c>
      <c r="E39" s="122" t="s">
        <v>206</v>
      </c>
      <c r="F39" s="122" t="s">
        <v>206</v>
      </c>
      <c r="G39" s="122" t="s">
        <v>206</v>
      </c>
      <c r="H39" s="121" t="s">
        <v>382</v>
      </c>
    </row>
    <row r="40" spans="1:12" ht="94.5" x14ac:dyDescent="0.25">
      <c r="A40" s="121">
        <v>4</v>
      </c>
      <c r="B40" s="121" t="s">
        <v>381</v>
      </c>
      <c r="C40" s="121" t="s">
        <v>211</v>
      </c>
      <c r="D40" s="122" t="s">
        <v>206</v>
      </c>
      <c r="E40" s="122" t="s">
        <v>90</v>
      </c>
      <c r="F40" s="122" t="s">
        <v>90</v>
      </c>
      <c r="G40" s="122" t="s">
        <v>90</v>
      </c>
      <c r="H40" s="121" t="s">
        <v>124</v>
      </c>
    </row>
    <row r="42" spans="1:12" ht="15" customHeight="1" x14ac:dyDescent="0.25">
      <c r="B42" s="124" t="s">
        <v>202</v>
      </c>
      <c r="H42" s="130" t="s">
        <v>288</v>
      </c>
      <c r="I42" s="115"/>
      <c r="J42" s="115"/>
    </row>
    <row r="43" spans="1:12" ht="9" customHeight="1" x14ac:dyDescent="0.25">
      <c r="I43" s="115"/>
      <c r="J43" s="115"/>
    </row>
    <row r="44" spans="1:12" s="117" customFormat="1" ht="64.5" customHeight="1" x14ac:dyDescent="0.25">
      <c r="A44" s="113"/>
      <c r="B44" s="113"/>
      <c r="C44" s="113"/>
      <c r="D44" s="114"/>
      <c r="E44" s="115"/>
      <c r="F44" s="115"/>
      <c r="G44" s="290" t="s">
        <v>370</v>
      </c>
      <c r="H44" s="290"/>
      <c r="I44" s="116"/>
      <c r="J44" s="116"/>
      <c r="K44" s="116"/>
      <c r="L44" s="116"/>
    </row>
    <row r="45" spans="1:12" ht="15.75" customHeight="1" x14ac:dyDescent="0.25">
      <c r="D45" s="114"/>
      <c r="E45" s="115"/>
      <c r="F45" s="115"/>
      <c r="G45" s="115"/>
      <c r="H45" s="114"/>
    </row>
    <row r="46" spans="1:12" ht="72" customHeight="1" x14ac:dyDescent="0.25">
      <c r="A46" s="291" t="s">
        <v>282</v>
      </c>
      <c r="B46" s="291"/>
      <c r="C46" s="291"/>
      <c r="D46" s="291"/>
      <c r="E46" s="291"/>
      <c r="F46" s="291"/>
      <c r="G46" s="291"/>
      <c r="H46" s="291"/>
    </row>
    <row r="47" spans="1:12" ht="45.75" customHeight="1" x14ac:dyDescent="0.25"/>
    <row r="48" spans="1:12" x14ac:dyDescent="0.25">
      <c r="A48" s="292" t="s">
        <v>192</v>
      </c>
      <c r="B48" s="292" t="s">
        <v>193</v>
      </c>
      <c r="C48" s="292" t="s">
        <v>194</v>
      </c>
      <c r="D48" s="294" t="s">
        <v>195</v>
      </c>
      <c r="E48" s="294"/>
      <c r="F48" s="294"/>
      <c r="G48" s="294"/>
      <c r="H48" s="295" t="s">
        <v>196</v>
      </c>
    </row>
    <row r="49" spans="1:12" s="126" customFormat="1" x14ac:dyDescent="0.2">
      <c r="A49" s="293"/>
      <c r="B49" s="293"/>
      <c r="C49" s="293"/>
      <c r="D49" s="125" t="s">
        <v>197</v>
      </c>
      <c r="E49" s="118" t="s">
        <v>198</v>
      </c>
      <c r="F49" s="118" t="s">
        <v>199</v>
      </c>
      <c r="G49" s="118" t="s">
        <v>200</v>
      </c>
      <c r="H49" s="296"/>
    </row>
    <row r="50" spans="1:12" s="126" customFormat="1" x14ac:dyDescent="0.25">
      <c r="A50" s="119">
        <v>1</v>
      </c>
      <c r="B50" s="119">
        <v>2</v>
      </c>
      <c r="C50" s="119">
        <v>3</v>
      </c>
      <c r="D50" s="119">
        <v>4</v>
      </c>
      <c r="E50" s="120">
        <v>5</v>
      </c>
      <c r="F50" s="120">
        <v>6</v>
      </c>
      <c r="G50" s="120">
        <v>7</v>
      </c>
      <c r="H50" s="120">
        <v>8</v>
      </c>
    </row>
    <row r="51" spans="1:12" s="126" customFormat="1" ht="204.75" x14ac:dyDescent="0.2">
      <c r="A51" s="121">
        <v>1</v>
      </c>
      <c r="B51" s="121" t="s">
        <v>212</v>
      </c>
      <c r="C51" s="121" t="s">
        <v>213</v>
      </c>
      <c r="D51" s="122" t="s">
        <v>206</v>
      </c>
      <c r="E51" s="123" t="s">
        <v>206</v>
      </c>
      <c r="F51" s="123" t="s">
        <v>206</v>
      </c>
      <c r="G51" s="123" t="s">
        <v>206</v>
      </c>
      <c r="H51" s="121" t="s">
        <v>186</v>
      </c>
    </row>
    <row r="52" spans="1:12" ht="141.75" x14ac:dyDescent="0.25">
      <c r="A52" s="121">
        <v>2</v>
      </c>
      <c r="B52" s="121" t="s">
        <v>325</v>
      </c>
      <c r="C52" s="121" t="s">
        <v>213</v>
      </c>
      <c r="D52" s="122" t="s">
        <v>206</v>
      </c>
      <c r="E52" s="123" t="s">
        <v>206</v>
      </c>
      <c r="F52" s="123" t="s">
        <v>206</v>
      </c>
      <c r="G52" s="123" t="s">
        <v>206</v>
      </c>
      <c r="H52" s="121" t="s">
        <v>21</v>
      </c>
    </row>
    <row r="53" spans="1:12" x14ac:dyDescent="0.25">
      <c r="A53" s="127"/>
      <c r="B53" s="127"/>
      <c r="C53" s="127"/>
      <c r="D53" s="128"/>
      <c r="E53" s="129"/>
      <c r="F53" s="129"/>
      <c r="G53" s="129"/>
      <c r="H53" s="127"/>
    </row>
    <row r="54" spans="1:12" x14ac:dyDescent="0.25">
      <c r="B54" s="124" t="s">
        <v>202</v>
      </c>
      <c r="H54" s="130" t="s">
        <v>288</v>
      </c>
    </row>
    <row r="55" spans="1:12" ht="9" customHeight="1" x14ac:dyDescent="0.25">
      <c r="I55" s="115"/>
      <c r="J55" s="115"/>
    </row>
    <row r="56" spans="1:12" s="117" customFormat="1" ht="68.25" customHeight="1" x14ac:dyDescent="0.25">
      <c r="A56" s="113"/>
      <c r="B56" s="113"/>
      <c r="C56" s="113"/>
      <c r="D56" s="114"/>
      <c r="E56" s="115"/>
      <c r="F56" s="115"/>
      <c r="G56" s="290" t="s">
        <v>371</v>
      </c>
      <c r="H56" s="290"/>
      <c r="I56" s="116"/>
      <c r="J56" s="116"/>
      <c r="K56" s="116"/>
      <c r="L56" s="116"/>
    </row>
    <row r="57" spans="1:12" ht="9.75" customHeight="1" x14ac:dyDescent="0.25">
      <c r="D57" s="114"/>
      <c r="E57" s="115"/>
      <c r="F57" s="115"/>
      <c r="G57" s="115"/>
      <c r="H57" s="114"/>
    </row>
    <row r="58" spans="1:12" ht="84" customHeight="1" x14ac:dyDescent="0.25">
      <c r="A58" s="291" t="s">
        <v>277</v>
      </c>
      <c r="B58" s="291"/>
      <c r="C58" s="291"/>
      <c r="D58" s="291"/>
      <c r="E58" s="291"/>
      <c r="F58" s="291"/>
      <c r="G58" s="291"/>
      <c r="H58" s="291"/>
    </row>
    <row r="59" spans="1:12" ht="45.75" customHeight="1" x14ac:dyDescent="0.25"/>
    <row r="60" spans="1:12" x14ac:dyDescent="0.25">
      <c r="A60" s="292" t="s">
        <v>192</v>
      </c>
      <c r="B60" s="292" t="s">
        <v>193</v>
      </c>
      <c r="C60" s="292" t="s">
        <v>194</v>
      </c>
      <c r="D60" s="294" t="s">
        <v>195</v>
      </c>
      <c r="E60" s="294"/>
      <c r="F60" s="294"/>
      <c r="G60" s="294"/>
      <c r="H60" s="295" t="s">
        <v>196</v>
      </c>
    </row>
    <row r="61" spans="1:12" x14ac:dyDescent="0.25">
      <c r="A61" s="293"/>
      <c r="B61" s="293"/>
      <c r="C61" s="293"/>
      <c r="D61" s="125" t="s">
        <v>197</v>
      </c>
      <c r="E61" s="118" t="s">
        <v>198</v>
      </c>
      <c r="F61" s="118" t="s">
        <v>199</v>
      </c>
      <c r="G61" s="118" t="s">
        <v>200</v>
      </c>
      <c r="H61" s="296"/>
    </row>
    <row r="62" spans="1:12" x14ac:dyDescent="0.25">
      <c r="A62" s="119">
        <v>1</v>
      </c>
      <c r="B62" s="119">
        <v>2</v>
      </c>
      <c r="C62" s="119">
        <v>3</v>
      </c>
      <c r="D62" s="119">
        <v>4</v>
      </c>
      <c r="E62" s="120">
        <v>5</v>
      </c>
      <c r="F62" s="120">
        <v>6</v>
      </c>
      <c r="G62" s="120">
        <v>7</v>
      </c>
      <c r="H62" s="120">
        <v>8</v>
      </c>
    </row>
    <row r="63" spans="1:12" ht="189" x14ac:dyDescent="0.25">
      <c r="A63" s="121">
        <v>1</v>
      </c>
      <c r="B63" s="121" t="s">
        <v>214</v>
      </c>
      <c r="C63" s="121" t="s">
        <v>208</v>
      </c>
      <c r="D63" s="122" t="s">
        <v>206</v>
      </c>
      <c r="E63" s="123" t="s">
        <v>206</v>
      </c>
      <c r="F63" s="123" t="s">
        <v>206</v>
      </c>
      <c r="G63" s="123" t="s">
        <v>206</v>
      </c>
      <c r="H63" s="121" t="s">
        <v>382</v>
      </c>
    </row>
    <row r="64" spans="1:12" ht="141.75" x14ac:dyDescent="0.25">
      <c r="A64" s="121">
        <v>2</v>
      </c>
      <c r="B64" s="121" t="s">
        <v>215</v>
      </c>
      <c r="C64" s="121" t="s">
        <v>216</v>
      </c>
      <c r="D64" s="122" t="s">
        <v>90</v>
      </c>
      <c r="E64" s="123" t="s">
        <v>206</v>
      </c>
      <c r="F64" s="123" t="s">
        <v>206</v>
      </c>
      <c r="G64" s="123" t="s">
        <v>90</v>
      </c>
      <c r="H64" s="121" t="s">
        <v>187</v>
      </c>
    </row>
    <row r="65" spans="1:12" ht="14.25" customHeight="1" x14ac:dyDescent="0.25"/>
    <row r="66" spans="1:12" ht="12.75" customHeight="1" x14ac:dyDescent="0.25">
      <c r="B66" s="124" t="s">
        <v>202</v>
      </c>
      <c r="H66" s="130" t="s">
        <v>288</v>
      </c>
      <c r="I66" s="115"/>
      <c r="J66" s="115"/>
    </row>
    <row r="67" spans="1:12" ht="16.5" customHeight="1" x14ac:dyDescent="0.25">
      <c r="I67" s="115"/>
      <c r="J67" s="115"/>
    </row>
    <row r="68" spans="1:12" s="117" customFormat="1" ht="68.25" customHeight="1" x14ac:dyDescent="0.25">
      <c r="A68" s="113"/>
      <c r="B68" s="113"/>
      <c r="C68" s="113"/>
      <c r="D68" s="114"/>
      <c r="E68" s="115"/>
      <c r="F68" s="115"/>
      <c r="G68" s="290" t="s">
        <v>372</v>
      </c>
      <c r="H68" s="290"/>
      <c r="I68" s="116"/>
      <c r="J68" s="116"/>
      <c r="K68" s="116"/>
      <c r="L68" s="116"/>
    </row>
    <row r="69" spans="1:12" ht="10.5" customHeight="1" x14ac:dyDescent="0.25">
      <c r="D69" s="114"/>
      <c r="E69" s="115"/>
      <c r="F69" s="115"/>
      <c r="G69" s="115"/>
      <c r="H69" s="114"/>
    </row>
    <row r="70" spans="1:12" ht="82.5" customHeight="1" x14ac:dyDescent="0.25">
      <c r="A70" s="291" t="s">
        <v>278</v>
      </c>
      <c r="B70" s="291"/>
      <c r="C70" s="291"/>
      <c r="D70" s="291"/>
      <c r="E70" s="291"/>
      <c r="F70" s="291"/>
      <c r="G70" s="291"/>
      <c r="H70" s="291"/>
    </row>
    <row r="71" spans="1:12" ht="45.75" customHeight="1" x14ac:dyDescent="0.25"/>
    <row r="72" spans="1:12" ht="41.25" customHeight="1" x14ac:dyDescent="0.25">
      <c r="A72" s="292" t="s">
        <v>192</v>
      </c>
      <c r="B72" s="292" t="s">
        <v>193</v>
      </c>
      <c r="C72" s="292" t="s">
        <v>194</v>
      </c>
      <c r="D72" s="294" t="s">
        <v>195</v>
      </c>
      <c r="E72" s="294"/>
      <c r="F72" s="294"/>
      <c r="G72" s="294"/>
      <c r="H72" s="295" t="s">
        <v>196</v>
      </c>
    </row>
    <row r="73" spans="1:12" s="126" customFormat="1" ht="41.25" customHeight="1" x14ac:dyDescent="0.2">
      <c r="A73" s="293"/>
      <c r="B73" s="293"/>
      <c r="C73" s="293"/>
      <c r="D73" s="125" t="s">
        <v>197</v>
      </c>
      <c r="E73" s="118" t="s">
        <v>198</v>
      </c>
      <c r="F73" s="118" t="s">
        <v>199</v>
      </c>
      <c r="G73" s="118" t="s">
        <v>200</v>
      </c>
      <c r="H73" s="296"/>
    </row>
    <row r="74" spans="1:12" s="126" customFormat="1" x14ac:dyDescent="0.25">
      <c r="A74" s="119">
        <v>1</v>
      </c>
      <c r="B74" s="119">
        <v>2</v>
      </c>
      <c r="C74" s="119">
        <v>3</v>
      </c>
      <c r="D74" s="119">
        <v>4</v>
      </c>
      <c r="E74" s="120">
        <v>5</v>
      </c>
      <c r="F74" s="120">
        <v>6</v>
      </c>
      <c r="G74" s="120">
        <v>7</v>
      </c>
      <c r="H74" s="120">
        <v>8</v>
      </c>
    </row>
    <row r="75" spans="1:12" ht="63" x14ac:dyDescent="0.25">
      <c r="A75" s="121">
        <v>1</v>
      </c>
      <c r="B75" s="121" t="s">
        <v>217</v>
      </c>
      <c r="C75" s="121" t="s">
        <v>218</v>
      </c>
      <c r="D75" s="122" t="s">
        <v>206</v>
      </c>
      <c r="E75" s="123" t="s">
        <v>90</v>
      </c>
      <c r="F75" s="123" t="s">
        <v>90</v>
      </c>
      <c r="G75" s="123" t="s">
        <v>90</v>
      </c>
      <c r="H75" s="288" t="s">
        <v>219</v>
      </c>
    </row>
    <row r="76" spans="1:12" ht="47.25" x14ac:dyDescent="0.25">
      <c r="A76" s="121">
        <v>2</v>
      </c>
      <c r="B76" s="121" t="s">
        <v>220</v>
      </c>
      <c r="C76" s="121" t="s">
        <v>213</v>
      </c>
      <c r="D76" s="122" t="s">
        <v>90</v>
      </c>
      <c r="E76" s="123" t="s">
        <v>206</v>
      </c>
      <c r="F76" s="123" t="s">
        <v>90</v>
      </c>
      <c r="G76" s="123" t="s">
        <v>90</v>
      </c>
      <c r="H76" s="289"/>
    </row>
    <row r="78" spans="1:12" ht="20.25" customHeight="1" x14ac:dyDescent="0.25">
      <c r="B78" s="124" t="s">
        <v>202</v>
      </c>
      <c r="H78" s="130" t="s">
        <v>288</v>
      </c>
      <c r="I78" s="115"/>
      <c r="J78" s="115"/>
    </row>
    <row r="79" spans="1:12" ht="9.75" customHeight="1" x14ac:dyDescent="0.25">
      <c r="I79" s="115"/>
      <c r="J79" s="115"/>
    </row>
    <row r="80" spans="1:12" s="117" customFormat="1" ht="69.75" customHeight="1" x14ac:dyDescent="0.25">
      <c r="A80" s="113"/>
      <c r="B80" s="113"/>
      <c r="C80" s="113"/>
      <c r="D80" s="114"/>
      <c r="E80" s="115"/>
      <c r="F80" s="115"/>
      <c r="G80" s="290" t="s">
        <v>373</v>
      </c>
      <c r="H80" s="290"/>
      <c r="I80" s="116"/>
      <c r="J80" s="116"/>
      <c r="K80" s="116"/>
      <c r="L80" s="116"/>
    </row>
    <row r="81" spans="1:12" ht="10.5" customHeight="1" x14ac:dyDescent="0.25">
      <c r="D81" s="114"/>
      <c r="E81" s="115"/>
      <c r="F81" s="115"/>
      <c r="G81" s="115"/>
      <c r="H81" s="114"/>
    </row>
    <row r="82" spans="1:12" ht="72" customHeight="1" x14ac:dyDescent="0.25">
      <c r="A82" s="291" t="s">
        <v>279</v>
      </c>
      <c r="B82" s="291"/>
      <c r="C82" s="291"/>
      <c r="D82" s="291"/>
      <c r="E82" s="291"/>
      <c r="F82" s="291"/>
      <c r="G82" s="291"/>
      <c r="H82" s="291"/>
    </row>
    <row r="83" spans="1:12" ht="45.75" customHeight="1" x14ac:dyDescent="0.25"/>
    <row r="84" spans="1:12" x14ac:dyDescent="0.25">
      <c r="A84" s="292" t="s">
        <v>192</v>
      </c>
      <c r="B84" s="292" t="s">
        <v>193</v>
      </c>
      <c r="C84" s="292" t="s">
        <v>194</v>
      </c>
      <c r="D84" s="294" t="s">
        <v>195</v>
      </c>
      <c r="E84" s="294"/>
      <c r="F84" s="294"/>
      <c r="G84" s="294"/>
      <c r="H84" s="295" t="s">
        <v>196</v>
      </c>
    </row>
    <row r="85" spans="1:12" s="126" customFormat="1" x14ac:dyDescent="0.2">
      <c r="A85" s="293"/>
      <c r="B85" s="293"/>
      <c r="C85" s="293"/>
      <c r="D85" s="125" t="s">
        <v>197</v>
      </c>
      <c r="E85" s="118" t="s">
        <v>198</v>
      </c>
      <c r="F85" s="118" t="s">
        <v>199</v>
      </c>
      <c r="G85" s="118" t="s">
        <v>200</v>
      </c>
      <c r="H85" s="296"/>
    </row>
    <row r="86" spans="1:12" x14ac:dyDescent="0.25">
      <c r="A86" s="119">
        <v>1</v>
      </c>
      <c r="B86" s="119">
        <v>2</v>
      </c>
      <c r="C86" s="119">
        <v>3</v>
      </c>
      <c r="D86" s="119">
        <v>4</v>
      </c>
      <c r="E86" s="120">
        <v>5</v>
      </c>
      <c r="F86" s="120">
        <v>6</v>
      </c>
      <c r="G86" s="120">
        <v>7</v>
      </c>
      <c r="H86" s="120">
        <v>8</v>
      </c>
    </row>
    <row r="87" spans="1:12" ht="220.5" x14ac:dyDescent="0.25">
      <c r="A87" s="121">
        <v>1</v>
      </c>
      <c r="B87" s="121" t="s">
        <v>221</v>
      </c>
      <c r="C87" s="121" t="s">
        <v>222</v>
      </c>
      <c r="D87" s="122" t="s">
        <v>90</v>
      </c>
      <c r="E87" s="123" t="s">
        <v>206</v>
      </c>
      <c r="F87" s="123" t="s">
        <v>206</v>
      </c>
      <c r="G87" s="123" t="s">
        <v>90</v>
      </c>
      <c r="H87" s="121" t="s">
        <v>223</v>
      </c>
    </row>
    <row r="89" spans="1:12" ht="64.5" hidden="1" customHeight="1" x14ac:dyDescent="0.25">
      <c r="B89" s="124" t="s">
        <v>202</v>
      </c>
      <c r="H89" s="130" t="s">
        <v>288</v>
      </c>
      <c r="I89" s="115"/>
      <c r="J89" s="115"/>
    </row>
    <row r="90" spans="1:12" hidden="1" x14ac:dyDescent="0.25">
      <c r="I90" s="115"/>
      <c r="J90" s="115"/>
    </row>
    <row r="91" spans="1:12" s="117" customFormat="1" ht="101.25" hidden="1" customHeight="1" x14ac:dyDescent="0.25">
      <c r="A91" s="113"/>
      <c r="B91" s="113"/>
      <c r="C91" s="113"/>
      <c r="D91" s="114"/>
      <c r="E91" s="115"/>
      <c r="F91" s="115"/>
      <c r="G91" s="290" t="s">
        <v>374</v>
      </c>
      <c r="H91" s="290"/>
      <c r="I91" s="116"/>
      <c r="J91" s="116"/>
      <c r="K91" s="116"/>
      <c r="L91" s="116"/>
    </row>
    <row r="92" spans="1:12" hidden="1" x14ac:dyDescent="0.25">
      <c r="D92" s="114"/>
      <c r="E92" s="115"/>
      <c r="F92" s="115"/>
      <c r="G92" s="115"/>
      <c r="H92" s="114"/>
    </row>
    <row r="93" spans="1:12" ht="49.5" hidden="1" customHeight="1" x14ac:dyDescent="0.25">
      <c r="A93" s="291" t="s">
        <v>280</v>
      </c>
      <c r="B93" s="291"/>
      <c r="C93" s="291"/>
      <c r="D93" s="291"/>
      <c r="E93" s="291"/>
      <c r="F93" s="291"/>
      <c r="G93" s="291"/>
      <c r="H93" s="291"/>
    </row>
    <row r="94" spans="1:12" ht="45.75" hidden="1" customHeight="1" x14ac:dyDescent="0.25"/>
    <row r="95" spans="1:12" hidden="1" x14ac:dyDescent="0.25">
      <c r="A95" s="292" t="s">
        <v>192</v>
      </c>
      <c r="B95" s="292" t="s">
        <v>193</v>
      </c>
      <c r="C95" s="292" t="s">
        <v>194</v>
      </c>
      <c r="D95" s="294" t="s">
        <v>195</v>
      </c>
      <c r="E95" s="294"/>
      <c r="F95" s="294"/>
      <c r="G95" s="294"/>
      <c r="H95" s="295" t="s">
        <v>196</v>
      </c>
    </row>
    <row r="96" spans="1:12" s="126" customFormat="1" hidden="1" x14ac:dyDescent="0.2">
      <c r="A96" s="293"/>
      <c r="B96" s="293"/>
      <c r="C96" s="293"/>
      <c r="D96" s="125" t="s">
        <v>197</v>
      </c>
      <c r="E96" s="118" t="s">
        <v>198</v>
      </c>
      <c r="F96" s="118" t="s">
        <v>199</v>
      </c>
      <c r="G96" s="118" t="s">
        <v>200</v>
      </c>
      <c r="H96" s="296"/>
    </row>
    <row r="97" spans="1:12" s="126" customFormat="1" hidden="1" x14ac:dyDescent="0.25">
      <c r="A97" s="119">
        <v>1</v>
      </c>
      <c r="B97" s="119">
        <v>2</v>
      </c>
      <c r="C97" s="119">
        <v>3</v>
      </c>
      <c r="D97" s="119">
        <v>4</v>
      </c>
      <c r="E97" s="120">
        <v>5</v>
      </c>
      <c r="F97" s="120">
        <v>6</v>
      </c>
      <c r="G97" s="120">
        <v>7</v>
      </c>
      <c r="H97" s="120">
        <v>8</v>
      </c>
    </row>
    <row r="98" spans="1:12" ht="78.75" hidden="1" x14ac:dyDescent="0.25">
      <c r="A98" s="121">
        <v>1</v>
      </c>
      <c r="B98" s="121" t="s">
        <v>326</v>
      </c>
      <c r="C98" s="121" t="s">
        <v>224</v>
      </c>
      <c r="D98" s="122" t="s">
        <v>206</v>
      </c>
      <c r="E98" s="123" t="s">
        <v>90</v>
      </c>
      <c r="F98" s="123" t="s">
        <v>90</v>
      </c>
      <c r="G98" s="123" t="s">
        <v>90</v>
      </c>
      <c r="H98" s="288" t="s">
        <v>327</v>
      </c>
    </row>
    <row r="99" spans="1:12" ht="47.25" hidden="1" x14ac:dyDescent="0.25">
      <c r="A99" s="121">
        <v>2</v>
      </c>
      <c r="B99" s="121" t="s">
        <v>225</v>
      </c>
      <c r="C99" s="121" t="s">
        <v>226</v>
      </c>
      <c r="D99" s="122" t="s">
        <v>90</v>
      </c>
      <c r="E99" s="123" t="s">
        <v>206</v>
      </c>
      <c r="F99" s="123" t="s">
        <v>90</v>
      </c>
      <c r="G99" s="123" t="s">
        <v>90</v>
      </c>
      <c r="H99" s="289"/>
    </row>
    <row r="100" spans="1:12" hidden="1" x14ac:dyDescent="0.25"/>
    <row r="101" spans="1:12" ht="17.25" customHeight="1" x14ac:dyDescent="0.25">
      <c r="B101" s="124" t="s">
        <v>202</v>
      </c>
      <c r="H101" s="130" t="s">
        <v>203</v>
      </c>
      <c r="I101" s="115"/>
      <c r="J101" s="115"/>
    </row>
    <row r="102" spans="1:12" ht="8.25" customHeight="1" x14ac:dyDescent="0.25">
      <c r="I102" s="115"/>
      <c r="J102" s="115"/>
    </row>
    <row r="103" spans="1:12" s="117" customFormat="1" ht="69.75" customHeight="1" x14ac:dyDescent="0.25">
      <c r="A103" s="113"/>
      <c r="B103" s="113"/>
      <c r="C103" s="113"/>
      <c r="D103" s="114"/>
      <c r="E103" s="115"/>
      <c r="F103" s="115"/>
      <c r="G103" s="290" t="s">
        <v>375</v>
      </c>
      <c r="H103" s="290"/>
      <c r="I103" s="116"/>
      <c r="J103" s="116"/>
      <c r="K103" s="116"/>
      <c r="L103" s="116"/>
    </row>
    <row r="104" spans="1:12" ht="12" customHeight="1" x14ac:dyDescent="0.25">
      <c r="D104" s="114"/>
      <c r="E104" s="115"/>
      <c r="F104" s="115"/>
      <c r="G104" s="115"/>
      <c r="H104" s="114"/>
    </row>
    <row r="105" spans="1:12" ht="80.25" customHeight="1" x14ac:dyDescent="0.25">
      <c r="A105" s="291" t="s">
        <v>281</v>
      </c>
      <c r="B105" s="291"/>
      <c r="C105" s="291"/>
      <c r="D105" s="291"/>
      <c r="E105" s="291"/>
      <c r="F105" s="291"/>
      <c r="G105" s="291"/>
      <c r="H105" s="291"/>
    </row>
    <row r="106" spans="1:12" ht="45.75" customHeight="1" x14ac:dyDescent="0.25"/>
    <row r="107" spans="1:12" ht="32.25" customHeight="1" x14ac:dyDescent="0.25">
      <c r="A107" s="292" t="s">
        <v>192</v>
      </c>
      <c r="B107" s="292" t="s">
        <v>193</v>
      </c>
      <c r="C107" s="292" t="s">
        <v>194</v>
      </c>
      <c r="D107" s="294" t="s">
        <v>195</v>
      </c>
      <c r="E107" s="294"/>
      <c r="F107" s="294"/>
      <c r="G107" s="294"/>
      <c r="H107" s="295" t="s">
        <v>196</v>
      </c>
    </row>
    <row r="108" spans="1:12" s="126" customFormat="1" ht="90" customHeight="1" x14ac:dyDescent="0.2">
      <c r="A108" s="293"/>
      <c r="B108" s="293"/>
      <c r="C108" s="293"/>
      <c r="D108" s="125" t="s">
        <v>197</v>
      </c>
      <c r="E108" s="118" t="s">
        <v>198</v>
      </c>
      <c r="F108" s="118" t="s">
        <v>199</v>
      </c>
      <c r="G108" s="118" t="s">
        <v>200</v>
      </c>
      <c r="H108" s="296"/>
    </row>
    <row r="109" spans="1:12" x14ac:dyDescent="0.25">
      <c r="A109" s="119">
        <v>1</v>
      </c>
      <c r="B109" s="119">
        <v>2</v>
      </c>
      <c r="C109" s="119">
        <v>3</v>
      </c>
      <c r="D109" s="119">
        <v>4</v>
      </c>
      <c r="E109" s="120">
        <v>5</v>
      </c>
      <c r="F109" s="120">
        <v>6</v>
      </c>
      <c r="G109" s="120">
        <v>7</v>
      </c>
      <c r="H109" s="120">
        <v>8</v>
      </c>
    </row>
    <row r="110" spans="1:12" ht="47.25" x14ac:dyDescent="0.25">
      <c r="A110" s="121">
        <v>1</v>
      </c>
      <c r="B110" s="121" t="s">
        <v>227</v>
      </c>
      <c r="C110" s="121" t="s">
        <v>226</v>
      </c>
      <c r="D110" s="122" t="s">
        <v>90</v>
      </c>
      <c r="E110" s="123" t="s">
        <v>206</v>
      </c>
      <c r="F110" s="123" t="s">
        <v>206</v>
      </c>
      <c r="G110" s="123" t="s">
        <v>90</v>
      </c>
      <c r="H110" s="121" t="s">
        <v>125</v>
      </c>
    </row>
    <row r="112" spans="1:12" x14ac:dyDescent="0.25">
      <c r="B112" s="124" t="s">
        <v>202</v>
      </c>
      <c r="H112" s="130" t="s">
        <v>288</v>
      </c>
    </row>
  </sheetData>
  <mergeCells count="65">
    <mergeCell ref="G1:H1"/>
    <mergeCell ref="A3:H3"/>
    <mergeCell ref="A5:A6"/>
    <mergeCell ref="B5:B6"/>
    <mergeCell ref="C5:C6"/>
    <mergeCell ref="D5:G5"/>
    <mergeCell ref="H5:H6"/>
    <mergeCell ref="G19:H19"/>
    <mergeCell ref="A21:H21"/>
    <mergeCell ref="A23:A24"/>
    <mergeCell ref="B23:B24"/>
    <mergeCell ref="C23:C24"/>
    <mergeCell ref="D23:G23"/>
    <mergeCell ref="H23:H24"/>
    <mergeCell ref="G30:H30"/>
    <mergeCell ref="A32:H32"/>
    <mergeCell ref="A34:A35"/>
    <mergeCell ref="B34:B35"/>
    <mergeCell ref="C34:C35"/>
    <mergeCell ref="D34:G34"/>
    <mergeCell ref="H34:H35"/>
    <mergeCell ref="G44:H44"/>
    <mergeCell ref="A46:H46"/>
    <mergeCell ref="A48:A49"/>
    <mergeCell ref="B48:B49"/>
    <mergeCell ref="C48:C49"/>
    <mergeCell ref="D48:G48"/>
    <mergeCell ref="H48:H49"/>
    <mergeCell ref="G56:H56"/>
    <mergeCell ref="A58:H58"/>
    <mergeCell ref="A60:A61"/>
    <mergeCell ref="B60:B61"/>
    <mergeCell ref="C60:C61"/>
    <mergeCell ref="D60:G60"/>
    <mergeCell ref="H60:H61"/>
    <mergeCell ref="G68:H68"/>
    <mergeCell ref="A70:H70"/>
    <mergeCell ref="A72:A73"/>
    <mergeCell ref="B72:B73"/>
    <mergeCell ref="C72:C73"/>
    <mergeCell ref="D72:G72"/>
    <mergeCell ref="H72:H73"/>
    <mergeCell ref="H75:H76"/>
    <mergeCell ref="G80:H80"/>
    <mergeCell ref="A82:H82"/>
    <mergeCell ref="A84:A85"/>
    <mergeCell ref="B84:B85"/>
    <mergeCell ref="C84:C85"/>
    <mergeCell ref="D84:G84"/>
    <mergeCell ref="H84:H85"/>
    <mergeCell ref="G91:H91"/>
    <mergeCell ref="A93:H93"/>
    <mergeCell ref="A95:A96"/>
    <mergeCell ref="B95:B96"/>
    <mergeCell ref="C95:C96"/>
    <mergeCell ref="D95:G95"/>
    <mergeCell ref="H95:H96"/>
    <mergeCell ref="H98:H99"/>
    <mergeCell ref="G103:H103"/>
    <mergeCell ref="A105:H105"/>
    <mergeCell ref="A107:A108"/>
    <mergeCell ref="B107:B108"/>
    <mergeCell ref="C107:C108"/>
    <mergeCell ref="D107:G107"/>
    <mergeCell ref="H107:H108"/>
  </mergeCells>
  <pageMargins left="0.6692913385826772" right="0.35433070866141736" top="0.70866141732283472" bottom="0.43307086614173229" header="0.51181102362204722" footer="0.31496062992125984"/>
  <pageSetup paperSize="9" scale="92" fitToWidth="0" fitToHeight="0" orientation="landscape" r:id="rId1"/>
  <headerFooter alignWithMargins="0"/>
  <rowBreaks count="9" manualBreakCount="9">
    <brk id="8" max="7" man="1"/>
    <brk id="12" max="7" man="1"/>
    <brk id="17" max="16383" man="1"/>
    <brk id="28" max="16383" man="1"/>
    <brk id="42" max="16383" man="1"/>
    <brk id="54" max="16383" man="1"/>
    <brk id="66" max="16383" man="1"/>
    <brk id="78" max="16383" man="1"/>
    <brk id="10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63"/>
  <sheetViews>
    <sheetView view="pageBreakPreview" topLeftCell="A5" zoomScaleSheetLayoutView="100" workbookViewId="0">
      <selection activeCell="A5" sqref="A5"/>
    </sheetView>
  </sheetViews>
  <sheetFormatPr defaultColWidth="2.28515625" defaultRowHeight="15" x14ac:dyDescent="0.25"/>
  <cols>
    <col min="1" max="1" width="2.28515625" style="156"/>
    <col min="2" max="2" width="4" style="156" customWidth="1"/>
    <col min="3" max="9" width="2.28515625" style="156"/>
    <col min="10" max="10" width="6.140625" style="156" customWidth="1"/>
    <col min="11" max="16" width="2.28515625" style="156"/>
    <col min="17" max="23" width="1.85546875" style="156" customWidth="1"/>
    <col min="24" max="24" width="2" style="156" customWidth="1"/>
    <col min="25" max="38" width="2.28515625" style="156"/>
    <col min="39" max="45" width="4.42578125" style="156" customWidth="1"/>
    <col min="46" max="46" width="3.42578125" style="156" customWidth="1"/>
    <col min="47" max="49" width="2.28515625" style="156"/>
    <col min="50" max="50" width="5.140625" style="156" customWidth="1"/>
    <col min="51" max="51" width="7" style="156" bestFit="1" customWidth="1"/>
    <col min="52" max="53" width="2.28515625" style="156"/>
    <col min="54" max="54" width="5.28515625" style="156" customWidth="1"/>
    <col min="55" max="56" width="2.28515625" style="156"/>
    <col min="57" max="57" width="5.7109375" style="156" customWidth="1"/>
    <col min="58" max="60" width="2.28515625" style="156"/>
    <col min="61" max="61" width="2.85546875" style="156" customWidth="1"/>
    <col min="62" max="66" width="2.28515625" style="156"/>
    <col min="67" max="67" width="2.28515625" style="156" customWidth="1"/>
    <col min="68" max="68" width="2.28515625" style="156"/>
    <col min="69" max="69" width="0.7109375" style="156" customWidth="1"/>
    <col min="70" max="16384" width="2.28515625" style="156"/>
  </cols>
  <sheetData>
    <row r="1" spans="1:69" hidden="1" x14ac:dyDescent="0.25">
      <c r="A1" s="313" t="s">
        <v>228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  <c r="W1" s="313"/>
      <c r="X1" s="313"/>
      <c r="Y1" s="313"/>
      <c r="Z1" s="313"/>
      <c r="AA1" s="313"/>
      <c r="AB1" s="313"/>
      <c r="AC1" s="313"/>
      <c r="AD1" s="313"/>
      <c r="AE1" s="313"/>
      <c r="AF1" s="313"/>
      <c r="AG1" s="313"/>
      <c r="AH1" s="313"/>
      <c r="AI1" s="313"/>
      <c r="AJ1" s="313"/>
      <c r="AK1" s="313"/>
      <c r="AL1" s="313"/>
      <c r="AM1" s="313"/>
      <c r="AN1" s="313"/>
      <c r="AO1" s="313"/>
      <c r="AP1" s="313"/>
      <c r="AQ1" s="313"/>
      <c r="AR1" s="313"/>
      <c r="AS1" s="313"/>
      <c r="AT1" s="313"/>
      <c r="AU1" s="313"/>
      <c r="AV1" s="313"/>
      <c r="AW1" s="313"/>
      <c r="AX1" s="313"/>
      <c r="AY1" s="313"/>
      <c r="AZ1" s="313"/>
      <c r="BA1" s="313"/>
      <c r="BB1" s="313"/>
      <c r="BC1" s="313"/>
      <c r="BD1" s="313"/>
      <c r="BE1" s="313"/>
      <c r="BF1" s="313"/>
      <c r="BG1" s="313"/>
      <c r="BH1" s="313"/>
      <c r="BI1" s="313"/>
      <c r="BJ1" s="313"/>
      <c r="BK1" s="313"/>
      <c r="BL1" s="313"/>
      <c r="BM1" s="313"/>
      <c r="BN1" s="313"/>
      <c r="BO1" s="313"/>
      <c r="BP1" s="313"/>
      <c r="BQ1" s="313"/>
    </row>
    <row r="2" spans="1:69" ht="32.25" hidden="1" customHeight="1" x14ac:dyDescent="0.25">
      <c r="A2" s="157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157"/>
      <c r="AT2" s="314" t="s">
        <v>229</v>
      </c>
      <c r="AU2" s="314"/>
      <c r="AV2" s="314"/>
      <c r="AW2" s="314"/>
      <c r="AX2" s="314"/>
      <c r="AY2" s="314"/>
      <c r="AZ2" s="314"/>
      <c r="BA2" s="314"/>
      <c r="BB2" s="314"/>
      <c r="BC2" s="314"/>
      <c r="BD2" s="314"/>
      <c r="BE2" s="314"/>
      <c r="BF2" s="314"/>
      <c r="BG2" s="314"/>
      <c r="BH2" s="314"/>
      <c r="BI2" s="314"/>
      <c r="BJ2" s="314"/>
      <c r="BK2" s="314"/>
      <c r="BL2" s="314"/>
      <c r="BM2" s="314"/>
      <c r="BN2" s="314"/>
      <c r="BO2" s="314"/>
      <c r="BP2" s="314"/>
      <c r="BQ2" s="314"/>
    </row>
    <row r="3" spans="1:69" hidden="1" x14ac:dyDescent="0.25"/>
    <row r="4" spans="1:69" hidden="1" x14ac:dyDescent="0.25">
      <c r="A4" s="315" t="s">
        <v>230</v>
      </c>
      <c r="B4" s="315"/>
      <c r="C4" s="315"/>
      <c r="D4" s="315"/>
      <c r="E4" s="315"/>
      <c r="F4" s="315"/>
      <c r="G4" s="315"/>
      <c r="H4" s="315"/>
      <c r="I4" s="315"/>
      <c r="J4" s="315"/>
      <c r="K4" s="315"/>
      <c r="L4" s="315"/>
      <c r="M4" s="315"/>
      <c r="N4" s="315"/>
      <c r="O4" s="315"/>
      <c r="P4" s="315"/>
      <c r="Q4" s="315"/>
      <c r="R4" s="315"/>
      <c r="S4" s="315"/>
      <c r="T4" s="315"/>
      <c r="U4" s="315"/>
      <c r="V4" s="315"/>
      <c r="W4" s="315"/>
      <c r="X4" s="315"/>
      <c r="Y4" s="315"/>
      <c r="Z4" s="315"/>
      <c r="AA4" s="315"/>
      <c r="AB4" s="315"/>
      <c r="AC4" s="315"/>
      <c r="AD4" s="315"/>
      <c r="AE4" s="315"/>
      <c r="AF4" s="315"/>
      <c r="AG4" s="315"/>
      <c r="AH4" s="315"/>
      <c r="AI4" s="315"/>
      <c r="AJ4" s="315"/>
      <c r="AK4" s="315"/>
      <c r="AL4" s="315"/>
      <c r="AM4" s="315"/>
      <c r="AN4" s="315"/>
      <c r="AO4" s="315"/>
      <c r="AP4" s="315"/>
      <c r="AQ4" s="315"/>
      <c r="AR4" s="315"/>
      <c r="AS4" s="315"/>
      <c r="AT4" s="315"/>
      <c r="AU4" s="315"/>
      <c r="AV4" s="315"/>
      <c r="AW4" s="315"/>
      <c r="AX4" s="315"/>
      <c r="AY4" s="315"/>
      <c r="AZ4" s="315"/>
      <c r="BA4" s="315"/>
      <c r="BB4" s="315"/>
      <c r="BC4" s="315"/>
      <c r="BD4" s="315"/>
      <c r="BE4" s="315"/>
      <c r="BF4" s="315"/>
      <c r="BG4" s="315"/>
      <c r="BH4" s="315"/>
      <c r="BI4" s="315"/>
      <c r="BJ4" s="315"/>
      <c r="BK4" s="315"/>
      <c r="BL4" s="315"/>
      <c r="BM4" s="315"/>
      <c r="BN4" s="315"/>
      <c r="BO4" s="315"/>
      <c r="BP4" s="315"/>
      <c r="BQ4" s="315"/>
    </row>
    <row r="5" spans="1:69" s="131" customFormat="1" ht="47.25" customHeight="1" x14ac:dyDescent="0.25">
      <c r="A5" s="155"/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55"/>
      <c r="AU5" s="155"/>
      <c r="AV5" s="155"/>
      <c r="AW5" s="155"/>
      <c r="AX5" s="155"/>
      <c r="AY5" s="155"/>
      <c r="AZ5" s="155"/>
      <c r="BA5" s="155"/>
      <c r="BB5" s="290" t="s">
        <v>283</v>
      </c>
      <c r="BC5" s="290"/>
      <c r="BD5" s="290"/>
      <c r="BE5" s="290"/>
      <c r="BF5" s="290"/>
      <c r="BG5" s="290"/>
      <c r="BH5" s="290"/>
      <c r="BI5" s="290"/>
      <c r="BJ5" s="290"/>
      <c r="BK5" s="290"/>
      <c r="BL5" s="290"/>
      <c r="BM5" s="290"/>
      <c r="BN5" s="290"/>
      <c r="BO5" s="290"/>
      <c r="BP5" s="290"/>
      <c r="BQ5" s="155"/>
    </row>
    <row r="6" spans="1:69" s="131" customFormat="1" ht="31.5" customHeight="1" x14ac:dyDescent="0.25">
      <c r="BB6" s="290"/>
      <c r="BC6" s="290"/>
      <c r="BD6" s="290"/>
      <c r="BE6" s="290"/>
      <c r="BF6" s="290"/>
      <c r="BG6" s="290"/>
      <c r="BH6" s="290"/>
      <c r="BI6" s="290"/>
      <c r="BJ6" s="290"/>
      <c r="BK6" s="290"/>
      <c r="BL6" s="290"/>
      <c r="BM6" s="290"/>
      <c r="BN6" s="290"/>
      <c r="BO6" s="290"/>
      <c r="BP6" s="290"/>
    </row>
    <row r="7" spans="1:69" s="132" customFormat="1" ht="19.5" customHeight="1" x14ac:dyDescent="0.2">
      <c r="A7" s="323" t="s">
        <v>231</v>
      </c>
      <c r="B7" s="324"/>
      <c r="C7" s="324"/>
      <c r="D7" s="324"/>
      <c r="E7" s="324"/>
      <c r="F7" s="324"/>
      <c r="G7" s="324"/>
      <c r="H7" s="324"/>
      <c r="I7" s="324"/>
      <c r="J7" s="324"/>
      <c r="K7" s="324"/>
      <c r="L7" s="324"/>
      <c r="M7" s="324"/>
      <c r="N7" s="324"/>
      <c r="O7" s="324"/>
      <c r="P7" s="324"/>
      <c r="Q7" s="324"/>
      <c r="R7" s="324"/>
      <c r="S7" s="324"/>
      <c r="T7" s="324"/>
      <c r="U7" s="324"/>
      <c r="V7" s="324"/>
      <c r="W7" s="324"/>
      <c r="X7" s="324"/>
      <c r="Y7" s="324"/>
      <c r="Z7" s="324"/>
      <c r="AA7" s="324"/>
      <c r="AB7" s="324"/>
      <c r="AC7" s="324"/>
      <c r="AD7" s="324"/>
      <c r="AE7" s="324"/>
      <c r="AF7" s="324"/>
      <c r="AG7" s="324"/>
      <c r="AH7" s="324"/>
      <c r="AI7" s="324"/>
      <c r="AJ7" s="324"/>
      <c r="AK7" s="324"/>
      <c r="AL7" s="324"/>
      <c r="AM7" s="324"/>
      <c r="AN7" s="324"/>
      <c r="AO7" s="324"/>
      <c r="AP7" s="324"/>
      <c r="AQ7" s="324"/>
      <c r="AR7" s="324"/>
      <c r="AS7" s="324"/>
      <c r="AT7" s="324"/>
      <c r="AU7" s="324"/>
      <c r="AV7" s="324"/>
      <c r="AW7" s="324"/>
      <c r="AX7" s="324"/>
      <c r="AY7" s="324"/>
      <c r="AZ7" s="324"/>
      <c r="BA7" s="324"/>
      <c r="BB7" s="324"/>
      <c r="BC7" s="324"/>
      <c r="BD7" s="324"/>
      <c r="BE7" s="324"/>
      <c r="BF7" s="324"/>
      <c r="BG7" s="324"/>
      <c r="BH7" s="324"/>
      <c r="BI7" s="324"/>
      <c r="BJ7" s="324"/>
      <c r="BK7" s="324"/>
      <c r="BL7" s="324"/>
      <c r="BM7" s="324"/>
      <c r="BN7" s="324"/>
      <c r="BO7" s="324"/>
      <c r="BP7" s="324"/>
      <c r="BQ7" s="324"/>
    </row>
    <row r="8" spans="1:69" s="131" customFormat="1" ht="48" customHeight="1" x14ac:dyDescent="0.25">
      <c r="A8" s="325" t="s">
        <v>284</v>
      </c>
      <c r="B8" s="325" t="s">
        <v>232</v>
      </c>
      <c r="C8" s="325"/>
      <c r="D8" s="325" t="s">
        <v>233</v>
      </c>
      <c r="E8" s="325"/>
      <c r="F8" s="325"/>
      <c r="G8" s="325" t="s">
        <v>234</v>
      </c>
      <c r="H8" s="325" t="s">
        <v>235</v>
      </c>
      <c r="I8" s="325"/>
      <c r="J8" s="325"/>
      <c r="K8" s="325"/>
      <c r="L8" s="325"/>
      <c r="M8" s="325"/>
      <c r="N8" s="325"/>
      <c r="O8" s="325"/>
      <c r="P8" s="325"/>
      <c r="Q8" s="325"/>
      <c r="R8" s="325"/>
      <c r="S8" s="325"/>
      <c r="T8" s="325"/>
      <c r="U8" s="325"/>
      <c r="V8" s="325"/>
      <c r="W8" s="325"/>
      <c r="X8" s="325"/>
      <c r="Y8" s="325"/>
      <c r="Z8" s="325"/>
      <c r="AA8" s="325"/>
      <c r="AB8" s="325"/>
      <c r="AC8" s="325"/>
      <c r="AD8" s="325"/>
      <c r="AE8" s="325"/>
      <c r="AF8" s="325"/>
      <c r="AG8" s="325"/>
      <c r="AH8" s="325"/>
      <c r="AI8" s="325"/>
      <c r="AJ8" s="325"/>
      <c r="AK8" s="325"/>
      <c r="AL8" s="325"/>
      <c r="AM8" s="325"/>
      <c r="AN8" s="325"/>
      <c r="AO8" s="325"/>
      <c r="AP8" s="325"/>
      <c r="AQ8" s="325"/>
      <c r="AR8" s="325"/>
      <c r="AS8" s="325"/>
      <c r="AT8" s="325"/>
      <c r="AU8" s="325"/>
      <c r="AV8" s="325"/>
      <c r="AW8" s="325"/>
      <c r="AX8" s="325"/>
      <c r="AY8" s="325"/>
      <c r="AZ8" s="325"/>
      <c r="BA8" s="325"/>
      <c r="BB8" s="325"/>
      <c r="BC8" s="325"/>
      <c r="BD8" s="325"/>
      <c r="BE8" s="325"/>
      <c r="BF8" s="325"/>
      <c r="BG8" s="325"/>
      <c r="BH8" s="325"/>
      <c r="BI8" s="325"/>
      <c r="BJ8" s="325"/>
      <c r="BK8" s="325"/>
      <c r="BL8" s="325"/>
      <c r="BM8" s="325"/>
      <c r="BN8" s="325"/>
      <c r="BO8" s="325"/>
      <c r="BP8" s="325"/>
      <c r="BQ8" s="325"/>
    </row>
    <row r="9" spans="1:69" s="131" customFormat="1" x14ac:dyDescent="0.25">
      <c r="A9" s="326"/>
      <c r="B9" s="326"/>
      <c r="C9" s="326"/>
      <c r="D9" s="326"/>
      <c r="E9" s="326"/>
      <c r="F9" s="326"/>
      <c r="G9" s="326"/>
      <c r="H9" s="326"/>
      <c r="I9" s="326"/>
      <c r="J9" s="326"/>
      <c r="K9" s="326"/>
      <c r="L9" s="326"/>
      <c r="M9" s="326"/>
      <c r="N9" s="326"/>
      <c r="O9" s="326"/>
      <c r="P9" s="326"/>
      <c r="Q9" s="326"/>
      <c r="R9" s="326"/>
      <c r="S9" s="326"/>
      <c r="T9" s="326"/>
      <c r="U9" s="326"/>
      <c r="V9" s="326"/>
      <c r="W9" s="326"/>
      <c r="X9" s="326"/>
      <c r="Y9" s="326"/>
      <c r="Z9" s="326"/>
      <c r="AA9" s="326"/>
      <c r="AB9" s="326"/>
      <c r="AC9" s="326"/>
      <c r="AD9" s="326"/>
      <c r="AE9" s="326"/>
      <c r="AF9" s="326"/>
      <c r="AG9" s="326"/>
      <c r="AH9" s="326"/>
      <c r="AI9" s="326"/>
      <c r="AJ9" s="326"/>
      <c r="AK9" s="326"/>
      <c r="AL9" s="326"/>
      <c r="AM9" s="326"/>
      <c r="AN9" s="326"/>
      <c r="AO9" s="326"/>
      <c r="AP9" s="326"/>
      <c r="AQ9" s="326"/>
      <c r="AR9" s="326"/>
      <c r="AS9" s="326"/>
      <c r="AT9" s="326"/>
      <c r="AU9" s="326"/>
      <c r="AV9" s="326"/>
      <c r="AW9" s="326"/>
      <c r="AX9" s="326"/>
      <c r="AY9" s="326"/>
      <c r="AZ9" s="326"/>
      <c r="BA9" s="326"/>
      <c r="BB9" s="326"/>
      <c r="BC9" s="326"/>
      <c r="BD9" s="326"/>
      <c r="BE9" s="326"/>
      <c r="BF9" s="326"/>
      <c r="BG9" s="326"/>
      <c r="BH9" s="326"/>
      <c r="BI9" s="326"/>
      <c r="BJ9" s="326"/>
      <c r="BK9" s="326"/>
      <c r="BL9" s="326"/>
      <c r="BM9" s="326"/>
      <c r="BN9" s="326"/>
      <c r="BO9" s="326"/>
      <c r="BP9" s="326"/>
      <c r="BQ9" s="326"/>
    </row>
    <row r="10" spans="1:69" s="131" customFormat="1" hidden="1" x14ac:dyDescent="0.25">
      <c r="A10" s="133"/>
      <c r="B10" s="133"/>
      <c r="C10" s="133"/>
      <c r="D10" s="133"/>
      <c r="E10" s="133"/>
      <c r="F10" s="133"/>
      <c r="G10" s="133"/>
      <c r="H10" s="133"/>
      <c r="I10" s="133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3"/>
      <c r="V10" s="133"/>
      <c r="W10" s="133"/>
      <c r="X10" s="133"/>
      <c r="Y10" s="133"/>
      <c r="Z10" s="133"/>
      <c r="AA10" s="133"/>
      <c r="AB10" s="133"/>
      <c r="AC10" s="133"/>
      <c r="AD10" s="133"/>
      <c r="AE10" s="133"/>
      <c r="AF10" s="133"/>
      <c r="AG10" s="133"/>
      <c r="AH10" s="133"/>
      <c r="AI10" s="133"/>
      <c r="AJ10" s="133"/>
      <c r="AK10" s="133"/>
      <c r="AL10" s="133"/>
      <c r="AM10" s="133"/>
      <c r="AN10" s="133"/>
      <c r="AO10" s="133"/>
      <c r="AP10" s="133"/>
      <c r="AQ10" s="133"/>
      <c r="AR10" s="133"/>
      <c r="AS10" s="133"/>
      <c r="AT10" s="133"/>
      <c r="AU10" s="133"/>
      <c r="AV10" s="133"/>
      <c r="AW10" s="133"/>
      <c r="AX10" s="133"/>
      <c r="AY10" s="133"/>
      <c r="AZ10" s="133"/>
      <c r="BA10" s="133"/>
      <c r="BB10" s="133"/>
      <c r="BC10" s="133"/>
      <c r="BD10" s="133"/>
      <c r="BE10" s="133"/>
      <c r="BF10" s="133"/>
      <c r="BG10" s="133"/>
      <c r="BH10" s="133"/>
      <c r="BI10" s="133"/>
      <c r="BJ10" s="133"/>
      <c r="BK10" s="133"/>
      <c r="BL10" s="133"/>
      <c r="BM10" s="133"/>
      <c r="BN10" s="133"/>
      <c r="BO10" s="133"/>
      <c r="BP10" s="133"/>
      <c r="BQ10" s="133"/>
    </row>
    <row r="11" spans="1:69" s="131" customFormat="1" hidden="1" x14ac:dyDescent="0.25">
      <c r="A11" s="134"/>
      <c r="B11" s="134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5"/>
      <c r="X11" s="135"/>
      <c r="Y11" s="135"/>
      <c r="Z11" s="135"/>
      <c r="AA11" s="135"/>
      <c r="AB11" s="135"/>
      <c r="AC11" s="135"/>
      <c r="AD11" s="135"/>
      <c r="AE11" s="135"/>
      <c r="AF11" s="135"/>
      <c r="AG11" s="135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  <c r="AV11" s="135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</row>
    <row r="12" spans="1:69" s="131" customFormat="1" hidden="1" x14ac:dyDescent="0.25">
      <c r="A12" s="133"/>
      <c r="B12" s="133"/>
      <c r="C12" s="133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3"/>
      <c r="AI12" s="133"/>
      <c r="AJ12" s="133"/>
      <c r="AK12" s="133"/>
      <c r="AL12" s="133"/>
      <c r="AM12" s="133"/>
      <c r="AN12" s="133"/>
      <c r="AO12" s="133"/>
      <c r="AP12" s="133"/>
      <c r="AQ12" s="133"/>
      <c r="AR12" s="133"/>
      <c r="AS12" s="133"/>
      <c r="AT12" s="133"/>
      <c r="AU12" s="133"/>
      <c r="AV12" s="133"/>
      <c r="AW12" s="133"/>
      <c r="AX12" s="133"/>
      <c r="AY12" s="133"/>
      <c r="AZ12" s="133"/>
      <c r="BA12" s="133"/>
      <c r="BB12" s="133"/>
      <c r="BC12" s="133"/>
      <c r="BD12" s="133"/>
      <c r="BE12" s="133"/>
      <c r="BF12" s="133"/>
      <c r="BG12" s="133"/>
      <c r="BH12" s="133"/>
      <c r="BI12" s="133"/>
      <c r="BJ12" s="133"/>
      <c r="BK12" s="133"/>
      <c r="BL12" s="133"/>
      <c r="BM12" s="133"/>
      <c r="BN12" s="133"/>
      <c r="BO12" s="133"/>
      <c r="BP12" s="133"/>
      <c r="BQ12" s="133"/>
    </row>
    <row r="13" spans="1:69" s="136" customFormat="1" x14ac:dyDescent="0.25">
      <c r="A13" s="326" t="s">
        <v>236</v>
      </c>
      <c r="B13" s="326"/>
      <c r="C13" s="326"/>
      <c r="D13" s="326"/>
      <c r="E13" s="326"/>
      <c r="F13" s="326"/>
      <c r="G13" s="326"/>
      <c r="H13" s="326"/>
      <c r="I13" s="326"/>
      <c r="J13" s="326"/>
      <c r="K13" s="326"/>
      <c r="L13" s="135" t="s">
        <v>254</v>
      </c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  <c r="AE13" s="135"/>
      <c r="AF13" s="135"/>
      <c r="AG13" s="135"/>
      <c r="AH13" s="135"/>
      <c r="AI13" s="135"/>
      <c r="AJ13" s="135"/>
      <c r="AK13" s="135"/>
      <c r="AL13" s="135"/>
      <c r="AM13" s="133"/>
      <c r="AN13" s="133"/>
      <c r="AO13" s="133"/>
      <c r="AP13" s="133"/>
      <c r="AQ13" s="133"/>
      <c r="AR13" s="133"/>
      <c r="AS13" s="133"/>
      <c r="AT13" s="133"/>
      <c r="AU13" s="133"/>
      <c r="AV13" s="133"/>
      <c r="AW13" s="133"/>
      <c r="AX13" s="133"/>
      <c r="AY13" s="133"/>
      <c r="AZ13" s="133"/>
      <c r="BA13" s="133"/>
      <c r="BB13" s="133"/>
      <c r="BC13" s="133"/>
      <c r="BD13" s="133"/>
      <c r="BE13" s="133"/>
      <c r="BF13" s="133"/>
      <c r="BG13" s="133"/>
      <c r="BH13" s="133"/>
      <c r="BI13" s="133"/>
      <c r="BJ13" s="133"/>
      <c r="BK13" s="133"/>
      <c r="BL13" s="133"/>
      <c r="BM13" s="133"/>
      <c r="BN13" s="133"/>
      <c r="BO13" s="133"/>
      <c r="BP13" s="133"/>
      <c r="BQ13" s="133"/>
    </row>
    <row r="14" spans="1:69" s="133" customFormat="1" x14ac:dyDescent="0.25">
      <c r="A14" s="326" t="s">
        <v>237</v>
      </c>
      <c r="B14" s="326"/>
      <c r="C14" s="326"/>
      <c r="D14" s="326"/>
      <c r="E14" s="326"/>
      <c r="F14" s="326"/>
      <c r="G14" s="326"/>
      <c r="H14" s="326"/>
      <c r="I14" s="326"/>
      <c r="J14" s="326"/>
      <c r="K14" s="326"/>
      <c r="L14" s="326"/>
      <c r="M14" s="326"/>
      <c r="N14" s="326"/>
      <c r="O14" s="326"/>
      <c r="P14" s="326"/>
      <c r="Q14" s="326"/>
      <c r="R14" s="326"/>
      <c r="S14" s="137" t="s">
        <v>18</v>
      </c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137"/>
      <c r="AF14" s="137"/>
      <c r="AG14" s="137"/>
      <c r="AH14" s="137"/>
      <c r="AI14" s="137"/>
      <c r="AJ14" s="137"/>
      <c r="AK14" s="137"/>
      <c r="AL14" s="137"/>
    </row>
    <row r="15" spans="1:69" x14ac:dyDescent="0.25">
      <c r="A15" s="158"/>
      <c r="B15" s="158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59"/>
      <c r="AL15" s="159"/>
      <c r="AM15" s="159"/>
      <c r="AN15" s="159"/>
      <c r="AO15" s="159"/>
      <c r="AP15" s="159"/>
      <c r="AQ15" s="159"/>
      <c r="AR15" s="159"/>
      <c r="AS15" s="159"/>
      <c r="AT15" s="159"/>
      <c r="AU15" s="159"/>
      <c r="AV15" s="159"/>
      <c r="AW15" s="159"/>
      <c r="AX15" s="159"/>
      <c r="AY15" s="159"/>
      <c r="AZ15" s="159"/>
      <c r="BA15" s="159"/>
      <c r="BB15" s="159"/>
      <c r="BC15" s="159"/>
      <c r="BD15" s="159"/>
      <c r="BE15" s="159"/>
      <c r="BF15" s="159"/>
      <c r="BG15" s="159"/>
      <c r="BH15" s="159"/>
      <c r="BI15" s="159"/>
      <c r="BJ15" s="159"/>
      <c r="BK15" s="159"/>
      <c r="BL15" s="159"/>
      <c r="BM15" s="159"/>
      <c r="BN15" s="159"/>
      <c r="BO15" s="159"/>
      <c r="BP15" s="159"/>
      <c r="BQ15" s="159"/>
    </row>
    <row r="16" spans="1:69" s="160" customFormat="1" ht="63" customHeight="1" x14ac:dyDescent="0.2">
      <c r="A16" s="316" t="s">
        <v>29</v>
      </c>
      <c r="B16" s="316"/>
      <c r="C16" s="317" t="s">
        <v>238</v>
      </c>
      <c r="D16" s="318"/>
      <c r="E16" s="318"/>
      <c r="F16" s="318"/>
      <c r="G16" s="318"/>
      <c r="H16" s="318"/>
      <c r="I16" s="318"/>
      <c r="J16" s="318"/>
      <c r="K16" s="316" t="s">
        <v>239</v>
      </c>
      <c r="L16" s="316"/>
      <c r="M16" s="316"/>
      <c r="N16" s="316"/>
      <c r="O16" s="316"/>
      <c r="P16" s="316"/>
      <c r="Q16" s="316" t="s">
        <v>240</v>
      </c>
      <c r="R16" s="316"/>
      <c r="S16" s="316"/>
      <c r="T16" s="316"/>
      <c r="U16" s="316"/>
      <c r="V16" s="316"/>
      <c r="W16" s="316"/>
      <c r="X16" s="316"/>
      <c r="Y16" s="316" t="s">
        <v>241</v>
      </c>
      <c r="Z16" s="316"/>
      <c r="AA16" s="316"/>
      <c r="AB16" s="316"/>
      <c r="AC16" s="316"/>
      <c r="AD16" s="316"/>
      <c r="AE16" s="316"/>
      <c r="AF16" s="316" t="s">
        <v>242</v>
      </c>
      <c r="AG16" s="316"/>
      <c r="AH16" s="316"/>
      <c r="AI16" s="316"/>
      <c r="AJ16" s="316"/>
      <c r="AK16" s="316"/>
      <c r="AL16" s="316"/>
      <c r="AM16" s="316" t="s">
        <v>41</v>
      </c>
      <c r="AN16" s="316"/>
      <c r="AO16" s="316"/>
      <c r="AP16" s="316"/>
      <c r="AQ16" s="316"/>
      <c r="AR16" s="316"/>
      <c r="AS16" s="316"/>
      <c r="AT16" s="316"/>
      <c r="AU16" s="316" t="s">
        <v>383</v>
      </c>
      <c r="AV16" s="316"/>
      <c r="AW16" s="316"/>
      <c r="AX16" s="316"/>
      <c r="AY16" s="316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  <c r="BJ16" s="317" t="s">
        <v>243</v>
      </c>
      <c r="BK16" s="318"/>
      <c r="BL16" s="318"/>
      <c r="BM16" s="318"/>
      <c r="BN16" s="318"/>
      <c r="BO16" s="318"/>
      <c r="BP16" s="318"/>
      <c r="BQ16" s="319"/>
    </row>
    <row r="17" spans="1:70" s="160" customFormat="1" x14ac:dyDescent="0.2">
      <c r="A17" s="316"/>
      <c r="B17" s="316"/>
      <c r="C17" s="320"/>
      <c r="D17" s="321"/>
      <c r="E17" s="321"/>
      <c r="F17" s="321"/>
      <c r="G17" s="321"/>
      <c r="H17" s="321"/>
      <c r="I17" s="321"/>
      <c r="J17" s="321"/>
      <c r="K17" s="316"/>
      <c r="L17" s="316"/>
      <c r="M17" s="316"/>
      <c r="N17" s="316"/>
      <c r="O17" s="316"/>
      <c r="P17" s="316"/>
      <c r="Q17" s="316"/>
      <c r="R17" s="316"/>
      <c r="S17" s="316"/>
      <c r="T17" s="316"/>
      <c r="U17" s="316"/>
      <c r="V17" s="316"/>
      <c r="W17" s="316"/>
      <c r="X17" s="316"/>
      <c r="Y17" s="316"/>
      <c r="Z17" s="316"/>
      <c r="AA17" s="316"/>
      <c r="AB17" s="316"/>
      <c r="AC17" s="316"/>
      <c r="AD17" s="316"/>
      <c r="AE17" s="316"/>
      <c r="AF17" s="316"/>
      <c r="AG17" s="316"/>
      <c r="AH17" s="316"/>
      <c r="AI17" s="316"/>
      <c r="AJ17" s="316"/>
      <c r="AK17" s="316"/>
      <c r="AL17" s="316"/>
      <c r="AM17" s="316"/>
      <c r="AN17" s="316"/>
      <c r="AO17" s="316"/>
      <c r="AP17" s="316"/>
      <c r="AQ17" s="316"/>
      <c r="AR17" s="316"/>
      <c r="AS17" s="316"/>
      <c r="AT17" s="316"/>
      <c r="AU17" s="316" t="s">
        <v>244</v>
      </c>
      <c r="AV17" s="316"/>
      <c r="AW17" s="316"/>
      <c r="AX17" s="316"/>
      <c r="AY17" s="316">
        <v>2017</v>
      </c>
      <c r="AZ17" s="316"/>
      <c r="BA17" s="316"/>
      <c r="BB17" s="316"/>
      <c r="BC17" s="316">
        <v>2018</v>
      </c>
      <c r="BD17" s="316"/>
      <c r="BE17" s="316"/>
      <c r="BF17" s="316">
        <v>2019</v>
      </c>
      <c r="BG17" s="316"/>
      <c r="BH17" s="316"/>
      <c r="BI17" s="316"/>
      <c r="BJ17" s="320"/>
      <c r="BK17" s="321"/>
      <c r="BL17" s="321"/>
      <c r="BM17" s="321"/>
      <c r="BN17" s="321"/>
      <c r="BO17" s="321"/>
      <c r="BP17" s="321"/>
      <c r="BQ17" s="322"/>
    </row>
    <row r="18" spans="1:70" x14ac:dyDescent="0.25">
      <c r="A18" s="327">
        <v>1</v>
      </c>
      <c r="B18" s="327"/>
      <c r="C18" s="327">
        <v>2</v>
      </c>
      <c r="D18" s="327"/>
      <c r="E18" s="327"/>
      <c r="F18" s="327"/>
      <c r="G18" s="327"/>
      <c r="H18" s="327"/>
      <c r="I18" s="327"/>
      <c r="J18" s="327"/>
      <c r="K18" s="327">
        <v>3</v>
      </c>
      <c r="L18" s="327"/>
      <c r="M18" s="327"/>
      <c r="N18" s="327"/>
      <c r="O18" s="327"/>
      <c r="P18" s="327"/>
      <c r="Q18" s="327">
        <v>4</v>
      </c>
      <c r="R18" s="327"/>
      <c r="S18" s="327"/>
      <c r="T18" s="327"/>
      <c r="U18" s="327"/>
      <c r="V18" s="327"/>
      <c r="W18" s="327"/>
      <c r="X18" s="327"/>
      <c r="Y18" s="327">
        <v>5</v>
      </c>
      <c r="Z18" s="327"/>
      <c r="AA18" s="327"/>
      <c r="AB18" s="327"/>
      <c r="AC18" s="327"/>
      <c r="AD18" s="327"/>
      <c r="AE18" s="327"/>
      <c r="AF18" s="327">
        <v>6</v>
      </c>
      <c r="AG18" s="327"/>
      <c r="AH18" s="327"/>
      <c r="AI18" s="327"/>
      <c r="AJ18" s="327"/>
      <c r="AK18" s="327"/>
      <c r="AL18" s="327"/>
      <c r="AM18" s="327">
        <v>7</v>
      </c>
      <c r="AN18" s="327"/>
      <c r="AO18" s="327"/>
      <c r="AP18" s="327"/>
      <c r="AQ18" s="327"/>
      <c r="AR18" s="327"/>
      <c r="AS18" s="327"/>
      <c r="AT18" s="327"/>
      <c r="AU18" s="328">
        <v>8</v>
      </c>
      <c r="AV18" s="329"/>
      <c r="AW18" s="329"/>
      <c r="AX18" s="330"/>
      <c r="AY18" s="328">
        <v>9</v>
      </c>
      <c r="AZ18" s="329"/>
      <c r="BA18" s="329"/>
      <c r="BB18" s="330"/>
      <c r="BC18" s="328">
        <v>10</v>
      </c>
      <c r="BD18" s="329"/>
      <c r="BE18" s="330"/>
      <c r="BF18" s="328">
        <v>11</v>
      </c>
      <c r="BG18" s="329"/>
      <c r="BH18" s="329"/>
      <c r="BI18" s="330"/>
      <c r="BJ18" s="328">
        <v>12</v>
      </c>
      <c r="BK18" s="329"/>
      <c r="BL18" s="329"/>
      <c r="BM18" s="329"/>
      <c r="BN18" s="329"/>
      <c r="BO18" s="329"/>
      <c r="BP18" s="329"/>
      <c r="BQ18" s="330"/>
    </row>
    <row r="19" spans="1:70" x14ac:dyDescent="0.25">
      <c r="A19" s="332" t="s">
        <v>50</v>
      </c>
      <c r="B19" s="333"/>
      <c r="C19" s="338" t="s">
        <v>376</v>
      </c>
      <c r="D19" s="339"/>
      <c r="E19" s="339"/>
      <c r="F19" s="339"/>
      <c r="G19" s="339"/>
      <c r="H19" s="339"/>
      <c r="I19" s="339"/>
      <c r="J19" s="340"/>
      <c r="K19" s="347" t="s">
        <v>138</v>
      </c>
      <c r="L19" s="348"/>
      <c r="M19" s="348"/>
      <c r="N19" s="348"/>
      <c r="O19" s="348"/>
      <c r="P19" s="349"/>
      <c r="Q19" s="356" t="s">
        <v>245</v>
      </c>
      <c r="R19" s="357"/>
      <c r="S19" s="357"/>
      <c r="T19" s="357"/>
      <c r="U19" s="357"/>
      <c r="V19" s="357"/>
      <c r="W19" s="357"/>
      <c r="X19" s="358"/>
      <c r="Y19" s="365">
        <f>Y20+Y21+Y22+Y23</f>
        <v>168792</v>
      </c>
      <c r="Z19" s="365"/>
      <c r="AA19" s="365"/>
      <c r="AB19" s="365"/>
      <c r="AC19" s="365"/>
      <c r="AD19" s="365"/>
      <c r="AE19" s="365"/>
      <c r="AF19" s="366">
        <v>0</v>
      </c>
      <c r="AG19" s="366"/>
      <c r="AH19" s="366"/>
      <c r="AI19" s="366"/>
      <c r="AJ19" s="366"/>
      <c r="AK19" s="366"/>
      <c r="AL19" s="366"/>
      <c r="AM19" s="331" t="s">
        <v>27</v>
      </c>
      <c r="AN19" s="331"/>
      <c r="AO19" s="331"/>
      <c r="AP19" s="331"/>
      <c r="AQ19" s="331"/>
      <c r="AR19" s="331"/>
      <c r="AS19" s="331"/>
      <c r="AT19" s="331"/>
      <c r="AU19" s="307">
        <f>BF19+BC19+AY19</f>
        <v>4850</v>
      </c>
      <c r="AV19" s="308"/>
      <c r="AW19" s="308"/>
      <c r="AX19" s="309"/>
      <c r="AY19" s="307">
        <f>SUM(AY20:BB23)</f>
        <v>4850</v>
      </c>
      <c r="AZ19" s="308"/>
      <c r="BA19" s="308"/>
      <c r="BB19" s="309"/>
      <c r="BC19" s="307">
        <f>SUM(BC20:BE23)</f>
        <v>0</v>
      </c>
      <c r="BD19" s="308"/>
      <c r="BE19" s="309"/>
      <c r="BF19" s="307">
        <f>SUM(BF20:BI23)</f>
        <v>0</v>
      </c>
      <c r="BG19" s="308"/>
      <c r="BH19" s="308"/>
      <c r="BI19" s="309"/>
      <c r="BJ19" s="440">
        <f>SUM(BJ20:BQ23)</f>
        <v>163942</v>
      </c>
      <c r="BK19" s="441"/>
      <c r="BL19" s="441"/>
      <c r="BM19" s="441"/>
      <c r="BN19" s="441"/>
      <c r="BO19" s="441"/>
      <c r="BP19" s="441"/>
      <c r="BQ19" s="442"/>
      <c r="BR19" s="156" t="str">
        <f>IF(AF19+AY19+BC19+BF19+BJ19=Y19,"ок","неверно")</f>
        <v>ок</v>
      </c>
    </row>
    <row r="20" spans="1:70" ht="25.5" customHeight="1" x14ac:dyDescent="0.25">
      <c r="A20" s="334"/>
      <c r="B20" s="335"/>
      <c r="C20" s="341"/>
      <c r="D20" s="342"/>
      <c r="E20" s="342"/>
      <c r="F20" s="342"/>
      <c r="G20" s="342"/>
      <c r="H20" s="342"/>
      <c r="I20" s="342"/>
      <c r="J20" s="343"/>
      <c r="K20" s="350"/>
      <c r="L20" s="351"/>
      <c r="M20" s="351"/>
      <c r="N20" s="351"/>
      <c r="O20" s="351"/>
      <c r="P20" s="352"/>
      <c r="Q20" s="359"/>
      <c r="R20" s="360"/>
      <c r="S20" s="360"/>
      <c r="T20" s="360"/>
      <c r="U20" s="360"/>
      <c r="V20" s="360"/>
      <c r="W20" s="360"/>
      <c r="X20" s="361"/>
      <c r="Y20" s="365">
        <v>0</v>
      </c>
      <c r="Z20" s="365"/>
      <c r="AA20" s="365"/>
      <c r="AB20" s="365"/>
      <c r="AC20" s="365"/>
      <c r="AD20" s="365"/>
      <c r="AE20" s="365"/>
      <c r="AF20" s="366">
        <v>0</v>
      </c>
      <c r="AG20" s="366"/>
      <c r="AH20" s="366"/>
      <c r="AI20" s="366"/>
      <c r="AJ20" s="366"/>
      <c r="AK20" s="366"/>
      <c r="AL20" s="366"/>
      <c r="AM20" s="331" t="s">
        <v>35</v>
      </c>
      <c r="AN20" s="331"/>
      <c r="AO20" s="331"/>
      <c r="AP20" s="331"/>
      <c r="AQ20" s="331"/>
      <c r="AR20" s="331"/>
      <c r="AS20" s="331"/>
      <c r="AT20" s="331"/>
      <c r="AU20" s="307">
        <f t="shared" ref="AU20:AU43" si="0">BF20+BC20+AY20</f>
        <v>0</v>
      </c>
      <c r="AV20" s="308"/>
      <c r="AW20" s="308"/>
      <c r="AX20" s="309"/>
      <c r="AY20" s="310">
        <v>0</v>
      </c>
      <c r="AZ20" s="311"/>
      <c r="BA20" s="311"/>
      <c r="BB20" s="312"/>
      <c r="BC20" s="310">
        <v>0</v>
      </c>
      <c r="BD20" s="311"/>
      <c r="BE20" s="312"/>
      <c r="BF20" s="310">
        <v>0</v>
      </c>
      <c r="BG20" s="311"/>
      <c r="BH20" s="311"/>
      <c r="BI20" s="312"/>
      <c r="BJ20" s="307">
        <f>Y20-AU20</f>
        <v>0</v>
      </c>
      <c r="BK20" s="308"/>
      <c r="BL20" s="308"/>
      <c r="BM20" s="308"/>
      <c r="BN20" s="308"/>
      <c r="BO20" s="308"/>
      <c r="BP20" s="308"/>
      <c r="BQ20" s="309"/>
      <c r="BR20" s="156" t="str">
        <f t="shared" ref="BR20:BR63" si="1">IF(AF20+AY20+BC20+BF20+BJ20=Y20,"ок","неверно")</f>
        <v>ок</v>
      </c>
    </row>
    <row r="21" spans="1:70" ht="27.75" customHeight="1" x14ac:dyDescent="0.25">
      <c r="A21" s="334"/>
      <c r="B21" s="335"/>
      <c r="C21" s="341"/>
      <c r="D21" s="342"/>
      <c r="E21" s="342"/>
      <c r="F21" s="342"/>
      <c r="G21" s="342"/>
      <c r="H21" s="342"/>
      <c r="I21" s="342"/>
      <c r="J21" s="343"/>
      <c r="K21" s="350"/>
      <c r="L21" s="351"/>
      <c r="M21" s="351"/>
      <c r="N21" s="351"/>
      <c r="O21" s="351"/>
      <c r="P21" s="352"/>
      <c r="Q21" s="359"/>
      <c r="R21" s="360"/>
      <c r="S21" s="360"/>
      <c r="T21" s="360"/>
      <c r="U21" s="360"/>
      <c r="V21" s="360"/>
      <c r="W21" s="360"/>
      <c r="X21" s="361"/>
      <c r="Y21" s="365">
        <v>0</v>
      </c>
      <c r="Z21" s="365"/>
      <c r="AA21" s="365"/>
      <c r="AB21" s="365"/>
      <c r="AC21" s="365"/>
      <c r="AD21" s="365"/>
      <c r="AE21" s="365"/>
      <c r="AF21" s="366">
        <v>0</v>
      </c>
      <c r="AG21" s="366"/>
      <c r="AH21" s="366"/>
      <c r="AI21" s="366"/>
      <c r="AJ21" s="366"/>
      <c r="AK21" s="366"/>
      <c r="AL21" s="366"/>
      <c r="AM21" s="331" t="s">
        <v>25</v>
      </c>
      <c r="AN21" s="331"/>
      <c r="AO21" s="331"/>
      <c r="AP21" s="331"/>
      <c r="AQ21" s="331"/>
      <c r="AR21" s="331"/>
      <c r="AS21" s="331"/>
      <c r="AT21" s="331"/>
      <c r="AU21" s="307">
        <f t="shared" si="0"/>
        <v>0</v>
      </c>
      <c r="AV21" s="308"/>
      <c r="AW21" s="308"/>
      <c r="AX21" s="309"/>
      <c r="AY21" s="310">
        <v>0</v>
      </c>
      <c r="AZ21" s="311"/>
      <c r="BA21" s="311"/>
      <c r="BB21" s="312"/>
      <c r="BC21" s="310">
        <v>0</v>
      </c>
      <c r="BD21" s="311"/>
      <c r="BE21" s="312"/>
      <c r="BF21" s="310">
        <v>0</v>
      </c>
      <c r="BG21" s="311"/>
      <c r="BH21" s="311"/>
      <c r="BI21" s="312"/>
      <c r="BJ21" s="307">
        <f t="shared" ref="BJ21" si="2">Y21-AU21</f>
        <v>0</v>
      </c>
      <c r="BK21" s="308"/>
      <c r="BL21" s="308"/>
      <c r="BM21" s="308"/>
      <c r="BN21" s="308"/>
      <c r="BO21" s="308"/>
      <c r="BP21" s="308"/>
      <c r="BQ21" s="309"/>
      <c r="BR21" s="156" t="str">
        <f t="shared" si="1"/>
        <v>ок</v>
      </c>
    </row>
    <row r="22" spans="1:70" x14ac:dyDescent="0.25">
      <c r="A22" s="334"/>
      <c r="B22" s="335"/>
      <c r="C22" s="341"/>
      <c r="D22" s="342"/>
      <c r="E22" s="342"/>
      <c r="F22" s="342"/>
      <c r="G22" s="342"/>
      <c r="H22" s="342"/>
      <c r="I22" s="342"/>
      <c r="J22" s="343"/>
      <c r="K22" s="350"/>
      <c r="L22" s="351"/>
      <c r="M22" s="351"/>
      <c r="N22" s="351"/>
      <c r="O22" s="351"/>
      <c r="P22" s="352"/>
      <c r="Q22" s="359"/>
      <c r="R22" s="360"/>
      <c r="S22" s="360"/>
      <c r="T22" s="360"/>
      <c r="U22" s="360"/>
      <c r="V22" s="360"/>
      <c r="W22" s="360"/>
      <c r="X22" s="361"/>
      <c r="Y22" s="368">
        <v>0</v>
      </c>
      <c r="Z22" s="368"/>
      <c r="AA22" s="368"/>
      <c r="AB22" s="368"/>
      <c r="AC22" s="368"/>
      <c r="AD22" s="368"/>
      <c r="AE22" s="368"/>
      <c r="AF22" s="366">
        <v>0</v>
      </c>
      <c r="AG22" s="366"/>
      <c r="AH22" s="366"/>
      <c r="AI22" s="366"/>
      <c r="AJ22" s="366"/>
      <c r="AK22" s="366"/>
      <c r="AL22" s="366"/>
      <c r="AM22" s="331" t="s">
        <v>53</v>
      </c>
      <c r="AN22" s="331"/>
      <c r="AO22" s="331"/>
      <c r="AP22" s="331"/>
      <c r="AQ22" s="331"/>
      <c r="AR22" s="331"/>
      <c r="AS22" s="331"/>
      <c r="AT22" s="331"/>
      <c r="AU22" s="307">
        <f t="shared" si="0"/>
        <v>0</v>
      </c>
      <c r="AV22" s="308"/>
      <c r="AW22" s="308"/>
      <c r="AX22" s="309"/>
      <c r="AY22" s="310">
        <v>0</v>
      </c>
      <c r="AZ22" s="311"/>
      <c r="BA22" s="311"/>
      <c r="BB22" s="312"/>
      <c r="BC22" s="310">
        <v>0</v>
      </c>
      <c r="BD22" s="311"/>
      <c r="BE22" s="312"/>
      <c r="BF22" s="310">
        <v>0</v>
      </c>
      <c r="BG22" s="311"/>
      <c r="BH22" s="311"/>
      <c r="BI22" s="312"/>
      <c r="BJ22" s="307">
        <f>Y22-AU22</f>
        <v>0</v>
      </c>
      <c r="BK22" s="308"/>
      <c r="BL22" s="308"/>
      <c r="BM22" s="308"/>
      <c r="BN22" s="308"/>
      <c r="BO22" s="308"/>
      <c r="BP22" s="308"/>
      <c r="BQ22" s="309"/>
      <c r="BR22" s="156" t="str">
        <f t="shared" si="1"/>
        <v>ок</v>
      </c>
    </row>
    <row r="23" spans="1:70" ht="21.75" customHeight="1" x14ac:dyDescent="0.25">
      <c r="A23" s="336"/>
      <c r="B23" s="337"/>
      <c r="C23" s="344"/>
      <c r="D23" s="345"/>
      <c r="E23" s="345"/>
      <c r="F23" s="345"/>
      <c r="G23" s="345"/>
      <c r="H23" s="345"/>
      <c r="I23" s="345"/>
      <c r="J23" s="346"/>
      <c r="K23" s="353"/>
      <c r="L23" s="354"/>
      <c r="M23" s="354"/>
      <c r="N23" s="354"/>
      <c r="O23" s="354"/>
      <c r="P23" s="355"/>
      <c r="Q23" s="362"/>
      <c r="R23" s="363"/>
      <c r="S23" s="363"/>
      <c r="T23" s="363"/>
      <c r="U23" s="363"/>
      <c r="V23" s="363"/>
      <c r="W23" s="363"/>
      <c r="X23" s="364"/>
      <c r="Y23" s="367">
        <v>168792</v>
      </c>
      <c r="Z23" s="367"/>
      <c r="AA23" s="367"/>
      <c r="AB23" s="367"/>
      <c r="AC23" s="367"/>
      <c r="AD23" s="367"/>
      <c r="AE23" s="367"/>
      <c r="AF23" s="366">
        <v>0</v>
      </c>
      <c r="AG23" s="366"/>
      <c r="AH23" s="366"/>
      <c r="AI23" s="366"/>
      <c r="AJ23" s="366"/>
      <c r="AK23" s="366"/>
      <c r="AL23" s="366"/>
      <c r="AM23" s="331" t="s">
        <v>45</v>
      </c>
      <c r="AN23" s="331"/>
      <c r="AO23" s="331"/>
      <c r="AP23" s="331"/>
      <c r="AQ23" s="331"/>
      <c r="AR23" s="331"/>
      <c r="AS23" s="331"/>
      <c r="AT23" s="331"/>
      <c r="AU23" s="307">
        <f t="shared" si="0"/>
        <v>4850</v>
      </c>
      <c r="AV23" s="308"/>
      <c r="AW23" s="308"/>
      <c r="AX23" s="309"/>
      <c r="AY23" s="310">
        <v>4850</v>
      </c>
      <c r="AZ23" s="311"/>
      <c r="BA23" s="311"/>
      <c r="BB23" s="312"/>
      <c r="BC23" s="310">
        <v>0</v>
      </c>
      <c r="BD23" s="311"/>
      <c r="BE23" s="312"/>
      <c r="BF23" s="310">
        <v>0</v>
      </c>
      <c r="BG23" s="311"/>
      <c r="BH23" s="311"/>
      <c r="BI23" s="312"/>
      <c r="BJ23" s="307">
        <f>Y23-AU23</f>
        <v>163942</v>
      </c>
      <c r="BK23" s="308"/>
      <c r="BL23" s="308"/>
      <c r="BM23" s="308"/>
      <c r="BN23" s="308"/>
      <c r="BO23" s="308"/>
      <c r="BP23" s="308"/>
      <c r="BQ23" s="309"/>
      <c r="BR23" s="156" t="str">
        <f t="shared" si="1"/>
        <v>ок</v>
      </c>
    </row>
    <row r="24" spans="1:70" ht="15" customHeight="1" x14ac:dyDescent="0.25">
      <c r="A24" s="369" t="s">
        <v>70</v>
      </c>
      <c r="B24" s="370"/>
      <c r="C24" s="338" t="s">
        <v>338</v>
      </c>
      <c r="D24" s="339"/>
      <c r="E24" s="339"/>
      <c r="F24" s="339"/>
      <c r="G24" s="339"/>
      <c r="H24" s="339"/>
      <c r="I24" s="339"/>
      <c r="J24" s="340"/>
      <c r="K24" s="347" t="s">
        <v>138</v>
      </c>
      <c r="L24" s="348"/>
      <c r="M24" s="348"/>
      <c r="N24" s="348"/>
      <c r="O24" s="348"/>
      <c r="P24" s="349"/>
      <c r="Q24" s="356" t="s">
        <v>245</v>
      </c>
      <c r="R24" s="357"/>
      <c r="S24" s="357"/>
      <c r="T24" s="357"/>
      <c r="U24" s="357"/>
      <c r="V24" s="357"/>
      <c r="W24" s="357"/>
      <c r="X24" s="358"/>
      <c r="Y24" s="368">
        <f>Y25+Y26+Y27+Y28</f>
        <v>254931</v>
      </c>
      <c r="Z24" s="368"/>
      <c r="AA24" s="368"/>
      <c r="AB24" s="368"/>
      <c r="AC24" s="368"/>
      <c r="AD24" s="368"/>
      <c r="AE24" s="368"/>
      <c r="AF24" s="366">
        <f>SUM(AF25:AL28)</f>
        <v>0</v>
      </c>
      <c r="AG24" s="366"/>
      <c r="AH24" s="366"/>
      <c r="AI24" s="366"/>
      <c r="AJ24" s="366"/>
      <c r="AK24" s="366"/>
      <c r="AL24" s="366"/>
      <c r="AM24" s="331" t="s">
        <v>27</v>
      </c>
      <c r="AN24" s="331"/>
      <c r="AO24" s="331"/>
      <c r="AP24" s="331"/>
      <c r="AQ24" s="331"/>
      <c r="AR24" s="331"/>
      <c r="AS24" s="331"/>
      <c r="AT24" s="331"/>
      <c r="AU24" s="307">
        <f t="shared" si="0"/>
        <v>6300</v>
      </c>
      <c r="AV24" s="308"/>
      <c r="AW24" s="308"/>
      <c r="AX24" s="309"/>
      <c r="AY24" s="307">
        <f>SUM(AY25:BB28)</f>
        <v>6300</v>
      </c>
      <c r="AZ24" s="308"/>
      <c r="BA24" s="308"/>
      <c r="BB24" s="309"/>
      <c r="BC24" s="307">
        <f>SUM(BC25:BE28)</f>
        <v>0</v>
      </c>
      <c r="BD24" s="308"/>
      <c r="BE24" s="309"/>
      <c r="BF24" s="307">
        <f>SUM(BF25:BI28)</f>
        <v>0</v>
      </c>
      <c r="BG24" s="308"/>
      <c r="BH24" s="308"/>
      <c r="BI24" s="309"/>
      <c r="BJ24" s="307">
        <f t="shared" ref="BJ24" si="3">SUM(BJ25:BQ28)</f>
        <v>248631</v>
      </c>
      <c r="BK24" s="308"/>
      <c r="BL24" s="308"/>
      <c r="BM24" s="308"/>
      <c r="BN24" s="308"/>
      <c r="BO24" s="308"/>
      <c r="BP24" s="308"/>
      <c r="BQ24" s="309"/>
      <c r="BR24" s="156" t="str">
        <f t="shared" si="1"/>
        <v>ок</v>
      </c>
    </row>
    <row r="25" spans="1:70" ht="25.5" customHeight="1" x14ac:dyDescent="0.25">
      <c r="A25" s="371"/>
      <c r="B25" s="372"/>
      <c r="C25" s="341"/>
      <c r="D25" s="342"/>
      <c r="E25" s="342"/>
      <c r="F25" s="342"/>
      <c r="G25" s="342"/>
      <c r="H25" s="342"/>
      <c r="I25" s="342"/>
      <c r="J25" s="343"/>
      <c r="K25" s="350"/>
      <c r="L25" s="351"/>
      <c r="M25" s="351"/>
      <c r="N25" s="351"/>
      <c r="O25" s="351"/>
      <c r="P25" s="352"/>
      <c r="Q25" s="359"/>
      <c r="R25" s="360"/>
      <c r="S25" s="360"/>
      <c r="T25" s="360"/>
      <c r="U25" s="360"/>
      <c r="V25" s="360"/>
      <c r="W25" s="360"/>
      <c r="X25" s="361"/>
      <c r="Y25" s="368">
        <v>0</v>
      </c>
      <c r="Z25" s="368"/>
      <c r="AA25" s="368"/>
      <c r="AB25" s="368"/>
      <c r="AC25" s="368"/>
      <c r="AD25" s="368"/>
      <c r="AE25" s="368"/>
      <c r="AF25" s="366">
        <v>0</v>
      </c>
      <c r="AG25" s="366"/>
      <c r="AH25" s="366"/>
      <c r="AI25" s="366"/>
      <c r="AJ25" s="366"/>
      <c r="AK25" s="366"/>
      <c r="AL25" s="366"/>
      <c r="AM25" s="331" t="s">
        <v>35</v>
      </c>
      <c r="AN25" s="331"/>
      <c r="AO25" s="331"/>
      <c r="AP25" s="331"/>
      <c r="AQ25" s="331"/>
      <c r="AR25" s="331"/>
      <c r="AS25" s="331"/>
      <c r="AT25" s="331"/>
      <c r="AU25" s="307">
        <f t="shared" si="0"/>
        <v>0</v>
      </c>
      <c r="AV25" s="308"/>
      <c r="AW25" s="308"/>
      <c r="AX25" s="309"/>
      <c r="AY25" s="310">
        <v>0</v>
      </c>
      <c r="AZ25" s="311"/>
      <c r="BA25" s="311"/>
      <c r="BB25" s="312"/>
      <c r="BC25" s="310">
        <v>0</v>
      </c>
      <c r="BD25" s="311"/>
      <c r="BE25" s="312"/>
      <c r="BF25" s="310">
        <v>0</v>
      </c>
      <c r="BG25" s="311"/>
      <c r="BH25" s="311"/>
      <c r="BI25" s="312"/>
      <c r="BJ25" s="307">
        <f t="shared" ref="BJ25:BJ27" si="4">Y25-AU25</f>
        <v>0</v>
      </c>
      <c r="BK25" s="308"/>
      <c r="BL25" s="308"/>
      <c r="BM25" s="308"/>
      <c r="BN25" s="308"/>
      <c r="BO25" s="308"/>
      <c r="BP25" s="308"/>
      <c r="BQ25" s="309"/>
      <c r="BR25" s="156" t="str">
        <f t="shared" si="1"/>
        <v>ок</v>
      </c>
    </row>
    <row r="26" spans="1:70" ht="27.75" customHeight="1" x14ac:dyDescent="0.25">
      <c r="A26" s="371"/>
      <c r="B26" s="372"/>
      <c r="C26" s="341"/>
      <c r="D26" s="342"/>
      <c r="E26" s="342"/>
      <c r="F26" s="342"/>
      <c r="G26" s="342"/>
      <c r="H26" s="342"/>
      <c r="I26" s="342"/>
      <c r="J26" s="343"/>
      <c r="K26" s="350"/>
      <c r="L26" s="351"/>
      <c r="M26" s="351"/>
      <c r="N26" s="351"/>
      <c r="O26" s="351"/>
      <c r="P26" s="352"/>
      <c r="Q26" s="359"/>
      <c r="R26" s="360"/>
      <c r="S26" s="360"/>
      <c r="T26" s="360"/>
      <c r="U26" s="360"/>
      <c r="V26" s="360"/>
      <c r="W26" s="360"/>
      <c r="X26" s="361"/>
      <c r="Y26" s="368">
        <v>0</v>
      </c>
      <c r="Z26" s="368"/>
      <c r="AA26" s="368"/>
      <c r="AB26" s="368"/>
      <c r="AC26" s="368"/>
      <c r="AD26" s="368"/>
      <c r="AE26" s="368"/>
      <c r="AF26" s="366">
        <v>0</v>
      </c>
      <c r="AG26" s="366"/>
      <c r="AH26" s="366"/>
      <c r="AI26" s="366"/>
      <c r="AJ26" s="366"/>
      <c r="AK26" s="366"/>
      <c r="AL26" s="366"/>
      <c r="AM26" s="331" t="s">
        <v>25</v>
      </c>
      <c r="AN26" s="331"/>
      <c r="AO26" s="331"/>
      <c r="AP26" s="331"/>
      <c r="AQ26" s="331"/>
      <c r="AR26" s="331"/>
      <c r="AS26" s="331"/>
      <c r="AT26" s="331"/>
      <c r="AU26" s="307">
        <f t="shared" si="0"/>
        <v>0</v>
      </c>
      <c r="AV26" s="308"/>
      <c r="AW26" s="308"/>
      <c r="AX26" s="309"/>
      <c r="AY26" s="310">
        <v>0</v>
      </c>
      <c r="AZ26" s="311"/>
      <c r="BA26" s="311"/>
      <c r="BB26" s="312"/>
      <c r="BC26" s="310">
        <v>0</v>
      </c>
      <c r="BD26" s="311"/>
      <c r="BE26" s="312"/>
      <c r="BF26" s="310">
        <v>0</v>
      </c>
      <c r="BG26" s="311"/>
      <c r="BH26" s="311"/>
      <c r="BI26" s="312"/>
      <c r="BJ26" s="307">
        <f t="shared" si="4"/>
        <v>0</v>
      </c>
      <c r="BK26" s="308"/>
      <c r="BL26" s="308"/>
      <c r="BM26" s="308"/>
      <c r="BN26" s="308"/>
      <c r="BO26" s="308"/>
      <c r="BP26" s="308"/>
      <c r="BQ26" s="309"/>
      <c r="BR26" s="156" t="str">
        <f t="shared" si="1"/>
        <v>ок</v>
      </c>
    </row>
    <row r="27" spans="1:70" x14ac:dyDescent="0.25">
      <c r="A27" s="371"/>
      <c r="B27" s="372"/>
      <c r="C27" s="341"/>
      <c r="D27" s="342"/>
      <c r="E27" s="342"/>
      <c r="F27" s="342"/>
      <c r="G27" s="342"/>
      <c r="H27" s="342"/>
      <c r="I27" s="342"/>
      <c r="J27" s="343"/>
      <c r="K27" s="350"/>
      <c r="L27" s="351"/>
      <c r="M27" s="351"/>
      <c r="N27" s="351"/>
      <c r="O27" s="351"/>
      <c r="P27" s="352"/>
      <c r="Q27" s="359"/>
      <c r="R27" s="360"/>
      <c r="S27" s="360"/>
      <c r="T27" s="360"/>
      <c r="U27" s="360"/>
      <c r="V27" s="360"/>
      <c r="W27" s="360"/>
      <c r="X27" s="361"/>
      <c r="Y27" s="368">
        <v>0</v>
      </c>
      <c r="Z27" s="368"/>
      <c r="AA27" s="368"/>
      <c r="AB27" s="368"/>
      <c r="AC27" s="368"/>
      <c r="AD27" s="368"/>
      <c r="AE27" s="368"/>
      <c r="AF27" s="366">
        <v>0</v>
      </c>
      <c r="AG27" s="366"/>
      <c r="AH27" s="366"/>
      <c r="AI27" s="366"/>
      <c r="AJ27" s="366"/>
      <c r="AK27" s="366"/>
      <c r="AL27" s="366"/>
      <c r="AM27" s="331" t="s">
        <v>53</v>
      </c>
      <c r="AN27" s="331"/>
      <c r="AO27" s="331"/>
      <c r="AP27" s="331"/>
      <c r="AQ27" s="331"/>
      <c r="AR27" s="331"/>
      <c r="AS27" s="331"/>
      <c r="AT27" s="331"/>
      <c r="AU27" s="307">
        <f t="shared" si="0"/>
        <v>0</v>
      </c>
      <c r="AV27" s="308"/>
      <c r="AW27" s="308"/>
      <c r="AX27" s="309"/>
      <c r="AY27" s="310">
        <v>0</v>
      </c>
      <c r="AZ27" s="311"/>
      <c r="BA27" s="311"/>
      <c r="BB27" s="312"/>
      <c r="BC27" s="310">
        <v>0</v>
      </c>
      <c r="BD27" s="311"/>
      <c r="BE27" s="312"/>
      <c r="BF27" s="310">
        <v>0</v>
      </c>
      <c r="BG27" s="311"/>
      <c r="BH27" s="311"/>
      <c r="BI27" s="312"/>
      <c r="BJ27" s="307">
        <f t="shared" si="4"/>
        <v>0</v>
      </c>
      <c r="BK27" s="308"/>
      <c r="BL27" s="308"/>
      <c r="BM27" s="308"/>
      <c r="BN27" s="308"/>
      <c r="BO27" s="308"/>
      <c r="BP27" s="308"/>
      <c r="BQ27" s="309"/>
      <c r="BR27" s="156" t="str">
        <f t="shared" si="1"/>
        <v>ок</v>
      </c>
    </row>
    <row r="28" spans="1:70" x14ac:dyDescent="0.25">
      <c r="A28" s="373"/>
      <c r="B28" s="374"/>
      <c r="C28" s="344"/>
      <c r="D28" s="345"/>
      <c r="E28" s="345"/>
      <c r="F28" s="345"/>
      <c r="G28" s="345"/>
      <c r="H28" s="345"/>
      <c r="I28" s="345"/>
      <c r="J28" s="346"/>
      <c r="K28" s="353"/>
      <c r="L28" s="354"/>
      <c r="M28" s="354"/>
      <c r="N28" s="354"/>
      <c r="O28" s="354"/>
      <c r="P28" s="355"/>
      <c r="Q28" s="362"/>
      <c r="R28" s="363"/>
      <c r="S28" s="363"/>
      <c r="T28" s="363"/>
      <c r="U28" s="363"/>
      <c r="V28" s="363"/>
      <c r="W28" s="363"/>
      <c r="X28" s="364"/>
      <c r="Y28" s="367">
        <v>254931</v>
      </c>
      <c r="Z28" s="367"/>
      <c r="AA28" s="367"/>
      <c r="AB28" s="367"/>
      <c r="AC28" s="367"/>
      <c r="AD28" s="367"/>
      <c r="AE28" s="367"/>
      <c r="AF28" s="366">
        <v>0</v>
      </c>
      <c r="AG28" s="366"/>
      <c r="AH28" s="366"/>
      <c r="AI28" s="366"/>
      <c r="AJ28" s="366"/>
      <c r="AK28" s="366"/>
      <c r="AL28" s="366"/>
      <c r="AM28" s="331" t="s">
        <v>45</v>
      </c>
      <c r="AN28" s="331"/>
      <c r="AO28" s="331"/>
      <c r="AP28" s="331"/>
      <c r="AQ28" s="331"/>
      <c r="AR28" s="331"/>
      <c r="AS28" s="331"/>
      <c r="AT28" s="331"/>
      <c r="AU28" s="307">
        <f t="shared" si="0"/>
        <v>6300</v>
      </c>
      <c r="AV28" s="308"/>
      <c r="AW28" s="308"/>
      <c r="AX28" s="309"/>
      <c r="AY28" s="310">
        <v>6300</v>
      </c>
      <c r="AZ28" s="311"/>
      <c r="BA28" s="311"/>
      <c r="BB28" s="312"/>
      <c r="BC28" s="310">
        <v>0</v>
      </c>
      <c r="BD28" s="311"/>
      <c r="BE28" s="312"/>
      <c r="BF28" s="310">
        <v>0</v>
      </c>
      <c r="BG28" s="311"/>
      <c r="BH28" s="311"/>
      <c r="BI28" s="312"/>
      <c r="BJ28" s="307">
        <f>Y28-AU28</f>
        <v>248631</v>
      </c>
      <c r="BK28" s="308"/>
      <c r="BL28" s="308"/>
      <c r="BM28" s="308"/>
      <c r="BN28" s="308"/>
      <c r="BO28" s="308"/>
      <c r="BP28" s="308"/>
      <c r="BQ28" s="309"/>
      <c r="BR28" s="156" t="str">
        <f t="shared" si="1"/>
        <v>ок</v>
      </c>
    </row>
    <row r="29" spans="1:70" ht="15" customHeight="1" x14ac:dyDescent="0.25">
      <c r="A29" s="369" t="s">
        <v>246</v>
      </c>
      <c r="B29" s="370"/>
      <c r="C29" s="338" t="s">
        <v>337</v>
      </c>
      <c r="D29" s="375"/>
      <c r="E29" s="375"/>
      <c r="F29" s="375"/>
      <c r="G29" s="375"/>
      <c r="H29" s="375"/>
      <c r="I29" s="375"/>
      <c r="J29" s="376"/>
      <c r="K29" s="347" t="s">
        <v>138</v>
      </c>
      <c r="L29" s="348"/>
      <c r="M29" s="348"/>
      <c r="N29" s="348"/>
      <c r="O29" s="348"/>
      <c r="P29" s="349"/>
      <c r="Q29" s="356" t="s">
        <v>247</v>
      </c>
      <c r="R29" s="357"/>
      <c r="S29" s="357"/>
      <c r="T29" s="357"/>
      <c r="U29" s="357"/>
      <c r="V29" s="357"/>
      <c r="W29" s="357"/>
      <c r="X29" s="358"/>
      <c r="Y29" s="368">
        <f>Y30+Y31+Y32+Y33</f>
        <v>375431</v>
      </c>
      <c r="Z29" s="368"/>
      <c r="AA29" s="368"/>
      <c r="AB29" s="368"/>
      <c r="AC29" s="368"/>
      <c r="AD29" s="368"/>
      <c r="AE29" s="368"/>
      <c r="AF29" s="366">
        <v>0</v>
      </c>
      <c r="AG29" s="366"/>
      <c r="AH29" s="366"/>
      <c r="AI29" s="366"/>
      <c r="AJ29" s="366"/>
      <c r="AK29" s="366"/>
      <c r="AL29" s="366"/>
      <c r="AM29" s="331" t="s">
        <v>27</v>
      </c>
      <c r="AN29" s="331"/>
      <c r="AO29" s="331"/>
      <c r="AP29" s="331"/>
      <c r="AQ29" s="331"/>
      <c r="AR29" s="331"/>
      <c r="AS29" s="331"/>
      <c r="AT29" s="331"/>
      <c r="AU29" s="307">
        <f t="shared" si="0"/>
        <v>12500</v>
      </c>
      <c r="AV29" s="308"/>
      <c r="AW29" s="308"/>
      <c r="AX29" s="309"/>
      <c r="AY29" s="307">
        <f>SUM(AY30:BB33)</f>
        <v>12500</v>
      </c>
      <c r="AZ29" s="308"/>
      <c r="BA29" s="308"/>
      <c r="BB29" s="309"/>
      <c r="BC29" s="307">
        <f>SUM(BC30:BE33)</f>
        <v>0</v>
      </c>
      <c r="BD29" s="308"/>
      <c r="BE29" s="309"/>
      <c r="BF29" s="307">
        <f>SUM(BF30:BI33)</f>
        <v>0</v>
      </c>
      <c r="BG29" s="308"/>
      <c r="BH29" s="308"/>
      <c r="BI29" s="309"/>
      <c r="BJ29" s="307">
        <f t="shared" ref="BJ29" si="5">SUM(BJ30:BQ33)</f>
        <v>362931</v>
      </c>
      <c r="BK29" s="308"/>
      <c r="BL29" s="308"/>
      <c r="BM29" s="308"/>
      <c r="BN29" s="308"/>
      <c r="BO29" s="308"/>
      <c r="BP29" s="308"/>
      <c r="BQ29" s="309"/>
      <c r="BR29" s="156" t="str">
        <f t="shared" si="1"/>
        <v>ок</v>
      </c>
    </row>
    <row r="30" spans="1:70" ht="25.5" customHeight="1" x14ac:dyDescent="0.25">
      <c r="A30" s="371"/>
      <c r="B30" s="372"/>
      <c r="C30" s="377"/>
      <c r="D30" s="378"/>
      <c r="E30" s="378"/>
      <c r="F30" s="378"/>
      <c r="G30" s="378"/>
      <c r="H30" s="378"/>
      <c r="I30" s="378"/>
      <c r="J30" s="379"/>
      <c r="K30" s="350"/>
      <c r="L30" s="351"/>
      <c r="M30" s="351"/>
      <c r="N30" s="351"/>
      <c r="O30" s="351"/>
      <c r="P30" s="352"/>
      <c r="Q30" s="359"/>
      <c r="R30" s="360"/>
      <c r="S30" s="360"/>
      <c r="T30" s="360"/>
      <c r="U30" s="360"/>
      <c r="V30" s="360"/>
      <c r="W30" s="360"/>
      <c r="X30" s="361"/>
      <c r="Y30" s="368">
        <v>0</v>
      </c>
      <c r="Z30" s="368"/>
      <c r="AA30" s="368"/>
      <c r="AB30" s="368"/>
      <c r="AC30" s="368"/>
      <c r="AD30" s="368"/>
      <c r="AE30" s="368"/>
      <c r="AF30" s="366">
        <v>0</v>
      </c>
      <c r="AG30" s="366"/>
      <c r="AH30" s="366"/>
      <c r="AI30" s="366"/>
      <c r="AJ30" s="366"/>
      <c r="AK30" s="366"/>
      <c r="AL30" s="366"/>
      <c r="AM30" s="331" t="s">
        <v>35</v>
      </c>
      <c r="AN30" s="331"/>
      <c r="AO30" s="331"/>
      <c r="AP30" s="331"/>
      <c r="AQ30" s="331"/>
      <c r="AR30" s="331"/>
      <c r="AS30" s="331"/>
      <c r="AT30" s="331"/>
      <c r="AU30" s="307">
        <f t="shared" si="0"/>
        <v>0</v>
      </c>
      <c r="AV30" s="308"/>
      <c r="AW30" s="308"/>
      <c r="AX30" s="309"/>
      <c r="AY30" s="310">
        <v>0</v>
      </c>
      <c r="AZ30" s="311"/>
      <c r="BA30" s="311"/>
      <c r="BB30" s="312"/>
      <c r="BC30" s="310">
        <v>0</v>
      </c>
      <c r="BD30" s="311"/>
      <c r="BE30" s="312"/>
      <c r="BF30" s="310">
        <v>0</v>
      </c>
      <c r="BG30" s="311"/>
      <c r="BH30" s="311"/>
      <c r="BI30" s="312"/>
      <c r="BJ30" s="307">
        <f t="shared" ref="BJ30:BJ32" si="6">Y30-AU30</f>
        <v>0</v>
      </c>
      <c r="BK30" s="308"/>
      <c r="BL30" s="308"/>
      <c r="BM30" s="308"/>
      <c r="BN30" s="308"/>
      <c r="BO30" s="308"/>
      <c r="BP30" s="308"/>
      <c r="BQ30" s="309"/>
      <c r="BR30" s="156" t="str">
        <f t="shared" si="1"/>
        <v>ок</v>
      </c>
    </row>
    <row r="31" spans="1:70" ht="27.75" customHeight="1" x14ac:dyDescent="0.25">
      <c r="A31" s="371"/>
      <c r="B31" s="372"/>
      <c r="C31" s="377"/>
      <c r="D31" s="378"/>
      <c r="E31" s="378"/>
      <c r="F31" s="378"/>
      <c r="G31" s="378"/>
      <c r="H31" s="378"/>
      <c r="I31" s="378"/>
      <c r="J31" s="379"/>
      <c r="K31" s="350"/>
      <c r="L31" s="351"/>
      <c r="M31" s="351"/>
      <c r="N31" s="351"/>
      <c r="O31" s="351"/>
      <c r="P31" s="352"/>
      <c r="Q31" s="359"/>
      <c r="R31" s="360"/>
      <c r="S31" s="360"/>
      <c r="T31" s="360"/>
      <c r="U31" s="360"/>
      <c r="V31" s="360"/>
      <c r="W31" s="360"/>
      <c r="X31" s="361"/>
      <c r="Y31" s="368">
        <v>0</v>
      </c>
      <c r="Z31" s="368"/>
      <c r="AA31" s="368"/>
      <c r="AB31" s="368"/>
      <c r="AC31" s="368"/>
      <c r="AD31" s="368"/>
      <c r="AE31" s="368"/>
      <c r="AF31" s="366">
        <v>0</v>
      </c>
      <c r="AG31" s="366"/>
      <c r="AH31" s="366"/>
      <c r="AI31" s="366"/>
      <c r="AJ31" s="366"/>
      <c r="AK31" s="366"/>
      <c r="AL31" s="366"/>
      <c r="AM31" s="331" t="s">
        <v>25</v>
      </c>
      <c r="AN31" s="331"/>
      <c r="AO31" s="331"/>
      <c r="AP31" s="331"/>
      <c r="AQ31" s="331"/>
      <c r="AR31" s="331"/>
      <c r="AS31" s="331"/>
      <c r="AT31" s="331"/>
      <c r="AU31" s="307">
        <f t="shared" si="0"/>
        <v>0</v>
      </c>
      <c r="AV31" s="308"/>
      <c r="AW31" s="308"/>
      <c r="AX31" s="309"/>
      <c r="AY31" s="310">
        <v>0</v>
      </c>
      <c r="AZ31" s="311"/>
      <c r="BA31" s="311"/>
      <c r="BB31" s="312"/>
      <c r="BC31" s="310">
        <v>0</v>
      </c>
      <c r="BD31" s="311"/>
      <c r="BE31" s="312"/>
      <c r="BF31" s="310">
        <v>0</v>
      </c>
      <c r="BG31" s="311"/>
      <c r="BH31" s="311"/>
      <c r="BI31" s="312"/>
      <c r="BJ31" s="307">
        <f t="shared" si="6"/>
        <v>0</v>
      </c>
      <c r="BK31" s="308"/>
      <c r="BL31" s="308"/>
      <c r="BM31" s="308"/>
      <c r="BN31" s="308"/>
      <c r="BO31" s="308"/>
      <c r="BP31" s="308"/>
      <c r="BQ31" s="309"/>
      <c r="BR31" s="156" t="str">
        <f t="shared" si="1"/>
        <v>ок</v>
      </c>
    </row>
    <row r="32" spans="1:70" x14ac:dyDescent="0.25">
      <c r="A32" s="371"/>
      <c r="B32" s="372"/>
      <c r="C32" s="377"/>
      <c r="D32" s="378"/>
      <c r="E32" s="378"/>
      <c r="F32" s="378"/>
      <c r="G32" s="378"/>
      <c r="H32" s="378"/>
      <c r="I32" s="378"/>
      <c r="J32" s="379"/>
      <c r="K32" s="350"/>
      <c r="L32" s="351"/>
      <c r="M32" s="351"/>
      <c r="N32" s="351"/>
      <c r="O32" s="351"/>
      <c r="P32" s="352"/>
      <c r="Q32" s="359"/>
      <c r="R32" s="360"/>
      <c r="S32" s="360"/>
      <c r="T32" s="360"/>
      <c r="U32" s="360"/>
      <c r="V32" s="360"/>
      <c r="W32" s="360"/>
      <c r="X32" s="361"/>
      <c r="Y32" s="368">
        <v>0</v>
      </c>
      <c r="Z32" s="368"/>
      <c r="AA32" s="368"/>
      <c r="AB32" s="368"/>
      <c r="AC32" s="368"/>
      <c r="AD32" s="368"/>
      <c r="AE32" s="368"/>
      <c r="AF32" s="366">
        <v>0</v>
      </c>
      <c r="AG32" s="366"/>
      <c r="AH32" s="366"/>
      <c r="AI32" s="366"/>
      <c r="AJ32" s="366"/>
      <c r="AK32" s="366"/>
      <c r="AL32" s="366"/>
      <c r="AM32" s="331" t="s">
        <v>53</v>
      </c>
      <c r="AN32" s="331"/>
      <c r="AO32" s="331"/>
      <c r="AP32" s="331"/>
      <c r="AQ32" s="331"/>
      <c r="AR32" s="331"/>
      <c r="AS32" s="331"/>
      <c r="AT32" s="331"/>
      <c r="AU32" s="307">
        <f t="shared" si="0"/>
        <v>0</v>
      </c>
      <c r="AV32" s="308"/>
      <c r="AW32" s="308"/>
      <c r="AX32" s="309"/>
      <c r="AY32" s="310">
        <v>0</v>
      </c>
      <c r="AZ32" s="311"/>
      <c r="BA32" s="311"/>
      <c r="BB32" s="312"/>
      <c r="BC32" s="310">
        <v>0</v>
      </c>
      <c r="BD32" s="311"/>
      <c r="BE32" s="312"/>
      <c r="BF32" s="310">
        <v>0</v>
      </c>
      <c r="BG32" s="311"/>
      <c r="BH32" s="311"/>
      <c r="BI32" s="312"/>
      <c r="BJ32" s="307">
        <f t="shared" si="6"/>
        <v>0</v>
      </c>
      <c r="BK32" s="308"/>
      <c r="BL32" s="308"/>
      <c r="BM32" s="308"/>
      <c r="BN32" s="308"/>
      <c r="BO32" s="308"/>
      <c r="BP32" s="308"/>
      <c r="BQ32" s="309"/>
      <c r="BR32" s="156" t="str">
        <f t="shared" si="1"/>
        <v>ок</v>
      </c>
    </row>
    <row r="33" spans="1:70" ht="33" customHeight="1" x14ac:dyDescent="0.25">
      <c r="A33" s="373"/>
      <c r="B33" s="374"/>
      <c r="C33" s="380"/>
      <c r="D33" s="381"/>
      <c r="E33" s="381"/>
      <c r="F33" s="381"/>
      <c r="G33" s="381"/>
      <c r="H33" s="381"/>
      <c r="I33" s="381"/>
      <c r="J33" s="382"/>
      <c r="K33" s="353"/>
      <c r="L33" s="354"/>
      <c r="M33" s="354"/>
      <c r="N33" s="354"/>
      <c r="O33" s="354"/>
      <c r="P33" s="355"/>
      <c r="Q33" s="362"/>
      <c r="R33" s="363"/>
      <c r="S33" s="363"/>
      <c r="T33" s="363"/>
      <c r="U33" s="363"/>
      <c r="V33" s="363"/>
      <c r="W33" s="363"/>
      <c r="X33" s="364"/>
      <c r="Y33" s="367">
        <v>375431</v>
      </c>
      <c r="Z33" s="367"/>
      <c r="AA33" s="367"/>
      <c r="AB33" s="367"/>
      <c r="AC33" s="367"/>
      <c r="AD33" s="367"/>
      <c r="AE33" s="367"/>
      <c r="AF33" s="366">
        <v>0</v>
      </c>
      <c r="AG33" s="366"/>
      <c r="AH33" s="366"/>
      <c r="AI33" s="366"/>
      <c r="AJ33" s="366"/>
      <c r="AK33" s="366"/>
      <c r="AL33" s="366"/>
      <c r="AM33" s="331" t="s">
        <v>45</v>
      </c>
      <c r="AN33" s="331"/>
      <c r="AO33" s="331"/>
      <c r="AP33" s="331"/>
      <c r="AQ33" s="331"/>
      <c r="AR33" s="331"/>
      <c r="AS33" s="331"/>
      <c r="AT33" s="331"/>
      <c r="AU33" s="307">
        <f t="shared" si="0"/>
        <v>12500</v>
      </c>
      <c r="AV33" s="308"/>
      <c r="AW33" s="308"/>
      <c r="AX33" s="309"/>
      <c r="AY33" s="310">
        <v>12500</v>
      </c>
      <c r="AZ33" s="311"/>
      <c r="BA33" s="311"/>
      <c r="BB33" s="312"/>
      <c r="BC33" s="310">
        <v>0</v>
      </c>
      <c r="BD33" s="311"/>
      <c r="BE33" s="312"/>
      <c r="BF33" s="310">
        <v>0</v>
      </c>
      <c r="BG33" s="311"/>
      <c r="BH33" s="311"/>
      <c r="BI33" s="312"/>
      <c r="BJ33" s="307">
        <f>Y33-AU33</f>
        <v>362931</v>
      </c>
      <c r="BK33" s="308"/>
      <c r="BL33" s="308"/>
      <c r="BM33" s="308"/>
      <c r="BN33" s="308"/>
      <c r="BO33" s="308"/>
      <c r="BP33" s="308"/>
      <c r="BQ33" s="309"/>
      <c r="BR33" s="156" t="str">
        <f t="shared" si="1"/>
        <v>ок</v>
      </c>
    </row>
    <row r="34" spans="1:70" ht="15" customHeight="1" x14ac:dyDescent="0.25">
      <c r="A34" s="369" t="s">
        <v>298</v>
      </c>
      <c r="B34" s="370"/>
      <c r="C34" s="338" t="s">
        <v>299</v>
      </c>
      <c r="D34" s="375"/>
      <c r="E34" s="375"/>
      <c r="F34" s="375"/>
      <c r="G34" s="375"/>
      <c r="H34" s="375"/>
      <c r="I34" s="375"/>
      <c r="J34" s="376"/>
      <c r="K34" s="347" t="s">
        <v>138</v>
      </c>
      <c r="L34" s="348"/>
      <c r="M34" s="348"/>
      <c r="N34" s="348"/>
      <c r="O34" s="348"/>
      <c r="P34" s="349"/>
      <c r="Q34" s="356" t="s">
        <v>248</v>
      </c>
      <c r="R34" s="357"/>
      <c r="S34" s="357"/>
      <c r="T34" s="357"/>
      <c r="U34" s="357"/>
      <c r="V34" s="357"/>
      <c r="W34" s="357"/>
      <c r="X34" s="358"/>
      <c r="Y34" s="368">
        <f>Y35+Y36+Y37+Y38</f>
        <v>171142</v>
      </c>
      <c r="Z34" s="368"/>
      <c r="AA34" s="368"/>
      <c r="AB34" s="368"/>
      <c r="AC34" s="368"/>
      <c r="AD34" s="368"/>
      <c r="AE34" s="368"/>
      <c r="AF34" s="366">
        <f>SUM(AF35:AL38)</f>
        <v>1744</v>
      </c>
      <c r="AG34" s="366"/>
      <c r="AH34" s="366"/>
      <c r="AI34" s="366"/>
      <c r="AJ34" s="366"/>
      <c r="AK34" s="366"/>
      <c r="AL34" s="366"/>
      <c r="AM34" s="331" t="s">
        <v>27</v>
      </c>
      <c r="AN34" s="331"/>
      <c r="AO34" s="331"/>
      <c r="AP34" s="331"/>
      <c r="AQ34" s="331"/>
      <c r="AR34" s="331"/>
      <c r="AS34" s="331"/>
      <c r="AT34" s="331"/>
      <c r="AU34" s="307">
        <f t="shared" si="0"/>
        <v>169162</v>
      </c>
      <c r="AV34" s="308"/>
      <c r="AW34" s="308"/>
      <c r="AX34" s="309"/>
      <c r="AY34" s="307">
        <f>SUM(AY35:BB38)</f>
        <v>169162</v>
      </c>
      <c r="AZ34" s="308"/>
      <c r="BA34" s="308"/>
      <c r="BB34" s="309"/>
      <c r="BC34" s="307">
        <f>SUM(BC35:BE38)</f>
        <v>0</v>
      </c>
      <c r="BD34" s="308"/>
      <c r="BE34" s="309"/>
      <c r="BF34" s="307">
        <f>SUM(BF35:BI38)</f>
        <v>0</v>
      </c>
      <c r="BG34" s="308"/>
      <c r="BH34" s="308"/>
      <c r="BI34" s="309"/>
      <c r="BJ34" s="307">
        <f t="shared" ref="BJ34" si="7">SUM(BJ35:BQ38)</f>
        <v>236</v>
      </c>
      <c r="BK34" s="308"/>
      <c r="BL34" s="308"/>
      <c r="BM34" s="308"/>
      <c r="BN34" s="308"/>
      <c r="BO34" s="308"/>
      <c r="BP34" s="308"/>
      <c r="BQ34" s="309"/>
      <c r="BR34" s="156" t="str">
        <f t="shared" si="1"/>
        <v>ок</v>
      </c>
    </row>
    <row r="35" spans="1:70" ht="25.5" customHeight="1" x14ac:dyDescent="0.25">
      <c r="A35" s="371"/>
      <c r="B35" s="372"/>
      <c r="C35" s="377"/>
      <c r="D35" s="378"/>
      <c r="E35" s="378"/>
      <c r="F35" s="378"/>
      <c r="G35" s="378"/>
      <c r="H35" s="378"/>
      <c r="I35" s="378"/>
      <c r="J35" s="379"/>
      <c r="K35" s="350"/>
      <c r="L35" s="351"/>
      <c r="M35" s="351"/>
      <c r="N35" s="351"/>
      <c r="O35" s="351"/>
      <c r="P35" s="352"/>
      <c r="Q35" s="359"/>
      <c r="R35" s="360"/>
      <c r="S35" s="360"/>
      <c r="T35" s="360"/>
      <c r="U35" s="360"/>
      <c r="V35" s="360"/>
      <c r="W35" s="360"/>
      <c r="X35" s="361"/>
      <c r="Y35" s="368">
        <v>0</v>
      </c>
      <c r="Z35" s="368"/>
      <c r="AA35" s="368"/>
      <c r="AB35" s="368"/>
      <c r="AC35" s="368"/>
      <c r="AD35" s="368"/>
      <c r="AE35" s="368"/>
      <c r="AF35" s="366">
        <v>0</v>
      </c>
      <c r="AG35" s="366"/>
      <c r="AH35" s="366"/>
      <c r="AI35" s="366"/>
      <c r="AJ35" s="366"/>
      <c r="AK35" s="366"/>
      <c r="AL35" s="366"/>
      <c r="AM35" s="331" t="s">
        <v>35</v>
      </c>
      <c r="AN35" s="331"/>
      <c r="AO35" s="331"/>
      <c r="AP35" s="331"/>
      <c r="AQ35" s="331"/>
      <c r="AR35" s="331"/>
      <c r="AS35" s="331"/>
      <c r="AT35" s="331"/>
      <c r="AU35" s="307">
        <f t="shared" si="0"/>
        <v>0</v>
      </c>
      <c r="AV35" s="308"/>
      <c r="AW35" s="308"/>
      <c r="AX35" s="309"/>
      <c r="AY35" s="310">
        <v>0</v>
      </c>
      <c r="AZ35" s="311"/>
      <c r="BA35" s="311"/>
      <c r="BB35" s="312"/>
      <c r="BC35" s="310">
        <v>0</v>
      </c>
      <c r="BD35" s="311"/>
      <c r="BE35" s="312"/>
      <c r="BF35" s="310">
        <v>0</v>
      </c>
      <c r="BG35" s="311"/>
      <c r="BH35" s="311"/>
      <c r="BI35" s="312"/>
      <c r="BJ35" s="307">
        <f t="shared" ref="BJ35:BJ37" si="8">Y35-AU35</f>
        <v>0</v>
      </c>
      <c r="BK35" s="308"/>
      <c r="BL35" s="308"/>
      <c r="BM35" s="308"/>
      <c r="BN35" s="308"/>
      <c r="BO35" s="308"/>
      <c r="BP35" s="308"/>
      <c r="BQ35" s="309"/>
      <c r="BR35" s="156" t="str">
        <f t="shared" si="1"/>
        <v>ок</v>
      </c>
    </row>
    <row r="36" spans="1:70" ht="27.75" customHeight="1" x14ac:dyDescent="0.25">
      <c r="A36" s="371"/>
      <c r="B36" s="372"/>
      <c r="C36" s="377"/>
      <c r="D36" s="378"/>
      <c r="E36" s="378"/>
      <c r="F36" s="378"/>
      <c r="G36" s="378"/>
      <c r="H36" s="378"/>
      <c r="I36" s="378"/>
      <c r="J36" s="379"/>
      <c r="K36" s="350"/>
      <c r="L36" s="351"/>
      <c r="M36" s="351"/>
      <c r="N36" s="351"/>
      <c r="O36" s="351"/>
      <c r="P36" s="352"/>
      <c r="Q36" s="359"/>
      <c r="R36" s="360"/>
      <c r="S36" s="360"/>
      <c r="T36" s="360"/>
      <c r="U36" s="360"/>
      <c r="V36" s="360"/>
      <c r="W36" s="360"/>
      <c r="X36" s="361"/>
      <c r="Y36" s="368">
        <v>0</v>
      </c>
      <c r="Z36" s="368"/>
      <c r="AA36" s="368"/>
      <c r="AB36" s="368"/>
      <c r="AC36" s="368"/>
      <c r="AD36" s="368"/>
      <c r="AE36" s="368"/>
      <c r="AF36" s="366">
        <v>0</v>
      </c>
      <c r="AG36" s="366"/>
      <c r="AH36" s="366"/>
      <c r="AI36" s="366"/>
      <c r="AJ36" s="366"/>
      <c r="AK36" s="366"/>
      <c r="AL36" s="366"/>
      <c r="AM36" s="331" t="s">
        <v>25</v>
      </c>
      <c r="AN36" s="331"/>
      <c r="AO36" s="331"/>
      <c r="AP36" s="331"/>
      <c r="AQ36" s="331"/>
      <c r="AR36" s="331"/>
      <c r="AS36" s="331"/>
      <c r="AT36" s="331"/>
      <c r="AU36" s="307">
        <f t="shared" si="0"/>
        <v>0</v>
      </c>
      <c r="AV36" s="308"/>
      <c r="AW36" s="308"/>
      <c r="AX36" s="309"/>
      <c r="AY36" s="310">
        <v>0</v>
      </c>
      <c r="AZ36" s="311"/>
      <c r="BA36" s="311"/>
      <c r="BB36" s="312"/>
      <c r="BC36" s="310">
        <v>0</v>
      </c>
      <c r="BD36" s="311"/>
      <c r="BE36" s="312"/>
      <c r="BF36" s="310">
        <v>0</v>
      </c>
      <c r="BG36" s="311"/>
      <c r="BH36" s="311"/>
      <c r="BI36" s="312"/>
      <c r="BJ36" s="307">
        <f t="shared" si="8"/>
        <v>0</v>
      </c>
      <c r="BK36" s="308"/>
      <c r="BL36" s="308"/>
      <c r="BM36" s="308"/>
      <c r="BN36" s="308"/>
      <c r="BO36" s="308"/>
      <c r="BP36" s="308"/>
      <c r="BQ36" s="309"/>
      <c r="BR36" s="156" t="str">
        <f t="shared" si="1"/>
        <v>ок</v>
      </c>
    </row>
    <row r="37" spans="1:70" x14ac:dyDescent="0.25">
      <c r="A37" s="371"/>
      <c r="B37" s="372"/>
      <c r="C37" s="377"/>
      <c r="D37" s="378"/>
      <c r="E37" s="378"/>
      <c r="F37" s="378"/>
      <c r="G37" s="378"/>
      <c r="H37" s="378"/>
      <c r="I37" s="378"/>
      <c r="J37" s="379"/>
      <c r="K37" s="350"/>
      <c r="L37" s="351"/>
      <c r="M37" s="351"/>
      <c r="N37" s="351"/>
      <c r="O37" s="351"/>
      <c r="P37" s="352"/>
      <c r="Q37" s="359"/>
      <c r="R37" s="360"/>
      <c r="S37" s="360"/>
      <c r="T37" s="360"/>
      <c r="U37" s="360"/>
      <c r="V37" s="360"/>
      <c r="W37" s="360"/>
      <c r="X37" s="361"/>
      <c r="Y37" s="368">
        <v>0</v>
      </c>
      <c r="Z37" s="368"/>
      <c r="AA37" s="368"/>
      <c r="AB37" s="368"/>
      <c r="AC37" s="368"/>
      <c r="AD37" s="368"/>
      <c r="AE37" s="368"/>
      <c r="AF37" s="366">
        <v>0</v>
      </c>
      <c r="AG37" s="366"/>
      <c r="AH37" s="366"/>
      <c r="AI37" s="366"/>
      <c r="AJ37" s="366"/>
      <c r="AK37" s="366"/>
      <c r="AL37" s="366"/>
      <c r="AM37" s="331" t="s">
        <v>53</v>
      </c>
      <c r="AN37" s="331"/>
      <c r="AO37" s="331"/>
      <c r="AP37" s="331"/>
      <c r="AQ37" s="331"/>
      <c r="AR37" s="331"/>
      <c r="AS37" s="331"/>
      <c r="AT37" s="331"/>
      <c r="AU37" s="307">
        <f t="shared" si="0"/>
        <v>0</v>
      </c>
      <c r="AV37" s="308"/>
      <c r="AW37" s="308"/>
      <c r="AX37" s="309"/>
      <c r="AY37" s="310">
        <v>0</v>
      </c>
      <c r="AZ37" s="311"/>
      <c r="BA37" s="311"/>
      <c r="BB37" s="312"/>
      <c r="BC37" s="310">
        <v>0</v>
      </c>
      <c r="BD37" s="311"/>
      <c r="BE37" s="312"/>
      <c r="BF37" s="310">
        <v>0</v>
      </c>
      <c r="BG37" s="311"/>
      <c r="BH37" s="311"/>
      <c r="BI37" s="312"/>
      <c r="BJ37" s="307">
        <f t="shared" si="8"/>
        <v>0</v>
      </c>
      <c r="BK37" s="308"/>
      <c r="BL37" s="308"/>
      <c r="BM37" s="308"/>
      <c r="BN37" s="308"/>
      <c r="BO37" s="308"/>
      <c r="BP37" s="308"/>
      <c r="BQ37" s="309"/>
      <c r="BR37" s="156" t="str">
        <f t="shared" si="1"/>
        <v>ок</v>
      </c>
    </row>
    <row r="38" spans="1:70" x14ac:dyDescent="0.25">
      <c r="A38" s="373"/>
      <c r="B38" s="374"/>
      <c r="C38" s="380"/>
      <c r="D38" s="381"/>
      <c r="E38" s="381"/>
      <c r="F38" s="381"/>
      <c r="G38" s="381"/>
      <c r="H38" s="381"/>
      <c r="I38" s="381"/>
      <c r="J38" s="382"/>
      <c r="K38" s="353"/>
      <c r="L38" s="354"/>
      <c r="M38" s="354"/>
      <c r="N38" s="354"/>
      <c r="O38" s="354"/>
      <c r="P38" s="355"/>
      <c r="Q38" s="362"/>
      <c r="R38" s="363"/>
      <c r="S38" s="363"/>
      <c r="T38" s="363"/>
      <c r="U38" s="363"/>
      <c r="V38" s="363"/>
      <c r="W38" s="363"/>
      <c r="X38" s="364"/>
      <c r="Y38" s="367">
        <v>171142</v>
      </c>
      <c r="Z38" s="367"/>
      <c r="AA38" s="367"/>
      <c r="AB38" s="367"/>
      <c r="AC38" s="367"/>
      <c r="AD38" s="367"/>
      <c r="AE38" s="367"/>
      <c r="AF38" s="366">
        <v>1744</v>
      </c>
      <c r="AG38" s="366"/>
      <c r="AH38" s="366"/>
      <c r="AI38" s="366"/>
      <c r="AJ38" s="366"/>
      <c r="AK38" s="366"/>
      <c r="AL38" s="366"/>
      <c r="AM38" s="331" t="s">
        <v>45</v>
      </c>
      <c r="AN38" s="331"/>
      <c r="AO38" s="331"/>
      <c r="AP38" s="331"/>
      <c r="AQ38" s="331"/>
      <c r="AR38" s="331"/>
      <c r="AS38" s="331"/>
      <c r="AT38" s="331"/>
      <c r="AU38" s="307">
        <f t="shared" si="0"/>
        <v>169162</v>
      </c>
      <c r="AV38" s="308"/>
      <c r="AW38" s="308"/>
      <c r="AX38" s="309"/>
      <c r="AY38" s="310">
        <v>169162</v>
      </c>
      <c r="AZ38" s="311"/>
      <c r="BA38" s="311"/>
      <c r="BB38" s="312"/>
      <c r="BC38" s="310">
        <v>0</v>
      </c>
      <c r="BD38" s="311"/>
      <c r="BE38" s="312"/>
      <c r="BF38" s="310">
        <v>0</v>
      </c>
      <c r="BG38" s="311"/>
      <c r="BH38" s="311"/>
      <c r="BI38" s="312"/>
      <c r="BJ38" s="307">
        <f>Y38-AF38-AU38</f>
        <v>236</v>
      </c>
      <c r="BK38" s="308"/>
      <c r="BL38" s="308"/>
      <c r="BM38" s="308"/>
      <c r="BN38" s="308"/>
      <c r="BO38" s="308"/>
      <c r="BP38" s="308"/>
      <c r="BQ38" s="309"/>
      <c r="BR38" s="156" t="str">
        <f t="shared" si="1"/>
        <v>ок</v>
      </c>
    </row>
    <row r="39" spans="1:70" ht="15" customHeight="1" x14ac:dyDescent="0.25">
      <c r="A39" s="369" t="s">
        <v>300</v>
      </c>
      <c r="B39" s="370"/>
      <c r="C39" s="383" t="s">
        <v>336</v>
      </c>
      <c r="D39" s="384"/>
      <c r="E39" s="384"/>
      <c r="F39" s="384"/>
      <c r="G39" s="384"/>
      <c r="H39" s="384"/>
      <c r="I39" s="384"/>
      <c r="J39" s="385"/>
      <c r="K39" s="347" t="s">
        <v>138</v>
      </c>
      <c r="L39" s="348"/>
      <c r="M39" s="348"/>
      <c r="N39" s="348"/>
      <c r="O39" s="348"/>
      <c r="P39" s="349"/>
      <c r="Q39" s="356" t="s">
        <v>249</v>
      </c>
      <c r="R39" s="357"/>
      <c r="S39" s="357"/>
      <c r="T39" s="357"/>
      <c r="U39" s="357"/>
      <c r="V39" s="357"/>
      <c r="W39" s="357"/>
      <c r="X39" s="358"/>
      <c r="Y39" s="368">
        <f>Y40+Y41+Y42+Y43</f>
        <v>170000</v>
      </c>
      <c r="Z39" s="368"/>
      <c r="AA39" s="368"/>
      <c r="AB39" s="368"/>
      <c r="AC39" s="368"/>
      <c r="AD39" s="368"/>
      <c r="AE39" s="368"/>
      <c r="AF39" s="366">
        <f>SUM(AF40:AL43)</f>
        <v>137</v>
      </c>
      <c r="AG39" s="366"/>
      <c r="AH39" s="366"/>
      <c r="AI39" s="366"/>
      <c r="AJ39" s="366"/>
      <c r="AK39" s="366"/>
      <c r="AL39" s="366"/>
      <c r="AM39" s="331" t="s">
        <v>27</v>
      </c>
      <c r="AN39" s="331"/>
      <c r="AO39" s="331"/>
      <c r="AP39" s="331"/>
      <c r="AQ39" s="331"/>
      <c r="AR39" s="331"/>
      <c r="AS39" s="331"/>
      <c r="AT39" s="331"/>
      <c r="AU39" s="307">
        <f t="shared" si="0"/>
        <v>28165.5</v>
      </c>
      <c r="AV39" s="308"/>
      <c r="AW39" s="308"/>
      <c r="AX39" s="309"/>
      <c r="AY39" s="307">
        <f>SUM(AY40:BB43)</f>
        <v>13309.5</v>
      </c>
      <c r="AZ39" s="308"/>
      <c r="BA39" s="308"/>
      <c r="BB39" s="309"/>
      <c r="BC39" s="307">
        <f>SUM(BC40:BE43)</f>
        <v>14856</v>
      </c>
      <c r="BD39" s="308"/>
      <c r="BE39" s="309"/>
      <c r="BF39" s="307">
        <f>SUM(BF40:BI43)</f>
        <v>0</v>
      </c>
      <c r="BG39" s="308"/>
      <c r="BH39" s="308"/>
      <c r="BI39" s="309"/>
      <c r="BJ39" s="307">
        <f>SUM(BJ40:BQ43)</f>
        <v>141697.5</v>
      </c>
      <c r="BK39" s="308"/>
      <c r="BL39" s="308"/>
      <c r="BM39" s="308"/>
      <c r="BN39" s="308"/>
      <c r="BO39" s="308"/>
      <c r="BP39" s="308"/>
      <c r="BQ39" s="309"/>
      <c r="BR39" s="156" t="str">
        <f t="shared" si="1"/>
        <v>ок</v>
      </c>
    </row>
    <row r="40" spans="1:70" ht="25.5" customHeight="1" x14ac:dyDescent="0.25">
      <c r="A40" s="371"/>
      <c r="B40" s="372"/>
      <c r="C40" s="386"/>
      <c r="D40" s="387"/>
      <c r="E40" s="387"/>
      <c r="F40" s="387"/>
      <c r="G40" s="387"/>
      <c r="H40" s="387"/>
      <c r="I40" s="387"/>
      <c r="J40" s="388"/>
      <c r="K40" s="350"/>
      <c r="L40" s="351"/>
      <c r="M40" s="351"/>
      <c r="N40" s="351"/>
      <c r="O40" s="351"/>
      <c r="P40" s="352"/>
      <c r="Q40" s="359"/>
      <c r="R40" s="360"/>
      <c r="S40" s="360"/>
      <c r="T40" s="360"/>
      <c r="U40" s="360"/>
      <c r="V40" s="360"/>
      <c r="W40" s="360"/>
      <c r="X40" s="361"/>
      <c r="Y40" s="368">
        <v>0</v>
      </c>
      <c r="Z40" s="368"/>
      <c r="AA40" s="368"/>
      <c r="AB40" s="368"/>
      <c r="AC40" s="368"/>
      <c r="AD40" s="368"/>
      <c r="AE40" s="368"/>
      <c r="AF40" s="366">
        <v>0</v>
      </c>
      <c r="AG40" s="366"/>
      <c r="AH40" s="366"/>
      <c r="AI40" s="366"/>
      <c r="AJ40" s="366"/>
      <c r="AK40" s="366"/>
      <c r="AL40" s="366"/>
      <c r="AM40" s="331" t="s">
        <v>35</v>
      </c>
      <c r="AN40" s="331"/>
      <c r="AO40" s="331"/>
      <c r="AP40" s="331"/>
      <c r="AQ40" s="331"/>
      <c r="AR40" s="331"/>
      <c r="AS40" s="331"/>
      <c r="AT40" s="331"/>
      <c r="AU40" s="307">
        <f>BF40+BC40+AY40</f>
        <v>0</v>
      </c>
      <c r="AV40" s="308"/>
      <c r="AW40" s="308"/>
      <c r="AX40" s="309"/>
      <c r="AY40" s="310">
        <v>0</v>
      </c>
      <c r="AZ40" s="311"/>
      <c r="BA40" s="311"/>
      <c r="BB40" s="312"/>
      <c r="BC40" s="310">
        <v>0</v>
      </c>
      <c r="BD40" s="311"/>
      <c r="BE40" s="312"/>
      <c r="BF40" s="310">
        <v>0</v>
      </c>
      <c r="BG40" s="311"/>
      <c r="BH40" s="311"/>
      <c r="BI40" s="312"/>
      <c r="BJ40" s="307">
        <f t="shared" ref="BJ40:BJ42" si="9">Y40-AU40</f>
        <v>0</v>
      </c>
      <c r="BK40" s="308"/>
      <c r="BL40" s="308"/>
      <c r="BM40" s="308"/>
      <c r="BN40" s="308"/>
      <c r="BO40" s="308"/>
      <c r="BP40" s="308"/>
      <c r="BQ40" s="309"/>
      <c r="BR40" s="156" t="str">
        <f t="shared" si="1"/>
        <v>ок</v>
      </c>
    </row>
    <row r="41" spans="1:70" ht="27.75" customHeight="1" x14ac:dyDescent="0.25">
      <c r="A41" s="371"/>
      <c r="B41" s="372"/>
      <c r="C41" s="386"/>
      <c r="D41" s="387"/>
      <c r="E41" s="387"/>
      <c r="F41" s="387"/>
      <c r="G41" s="387"/>
      <c r="H41" s="387"/>
      <c r="I41" s="387"/>
      <c r="J41" s="388"/>
      <c r="K41" s="350"/>
      <c r="L41" s="351"/>
      <c r="M41" s="351"/>
      <c r="N41" s="351"/>
      <c r="O41" s="351"/>
      <c r="P41" s="352"/>
      <c r="Q41" s="359"/>
      <c r="R41" s="360"/>
      <c r="S41" s="360"/>
      <c r="T41" s="360"/>
      <c r="U41" s="360"/>
      <c r="V41" s="360"/>
      <c r="W41" s="360"/>
      <c r="X41" s="361"/>
      <c r="Y41" s="368">
        <v>0</v>
      </c>
      <c r="Z41" s="368"/>
      <c r="AA41" s="368"/>
      <c r="AB41" s="368"/>
      <c r="AC41" s="368"/>
      <c r="AD41" s="368"/>
      <c r="AE41" s="368"/>
      <c r="AF41" s="366">
        <v>0</v>
      </c>
      <c r="AG41" s="366"/>
      <c r="AH41" s="366"/>
      <c r="AI41" s="366"/>
      <c r="AJ41" s="366"/>
      <c r="AK41" s="366"/>
      <c r="AL41" s="366"/>
      <c r="AM41" s="331" t="s">
        <v>25</v>
      </c>
      <c r="AN41" s="331"/>
      <c r="AO41" s="331"/>
      <c r="AP41" s="331"/>
      <c r="AQ41" s="331"/>
      <c r="AR41" s="331"/>
      <c r="AS41" s="331"/>
      <c r="AT41" s="331"/>
      <c r="AU41" s="307">
        <f t="shared" si="0"/>
        <v>0</v>
      </c>
      <c r="AV41" s="308"/>
      <c r="AW41" s="308"/>
      <c r="AX41" s="309"/>
      <c r="AY41" s="310">
        <v>0</v>
      </c>
      <c r="AZ41" s="311"/>
      <c r="BA41" s="311"/>
      <c r="BB41" s="312"/>
      <c r="BC41" s="310">
        <v>0</v>
      </c>
      <c r="BD41" s="311"/>
      <c r="BE41" s="312"/>
      <c r="BF41" s="310">
        <v>0</v>
      </c>
      <c r="BG41" s="311"/>
      <c r="BH41" s="311"/>
      <c r="BI41" s="312"/>
      <c r="BJ41" s="307">
        <f t="shared" si="9"/>
        <v>0</v>
      </c>
      <c r="BK41" s="308"/>
      <c r="BL41" s="308"/>
      <c r="BM41" s="308"/>
      <c r="BN41" s="308"/>
      <c r="BO41" s="308"/>
      <c r="BP41" s="308"/>
      <c r="BQ41" s="309"/>
      <c r="BR41" s="156" t="str">
        <f t="shared" si="1"/>
        <v>ок</v>
      </c>
    </row>
    <row r="42" spans="1:70" x14ac:dyDescent="0.25">
      <c r="A42" s="371"/>
      <c r="B42" s="372"/>
      <c r="C42" s="386"/>
      <c r="D42" s="387"/>
      <c r="E42" s="387"/>
      <c r="F42" s="387"/>
      <c r="G42" s="387"/>
      <c r="H42" s="387"/>
      <c r="I42" s="387"/>
      <c r="J42" s="388"/>
      <c r="K42" s="350"/>
      <c r="L42" s="351"/>
      <c r="M42" s="351"/>
      <c r="N42" s="351"/>
      <c r="O42" s="351"/>
      <c r="P42" s="352"/>
      <c r="Q42" s="359"/>
      <c r="R42" s="360"/>
      <c r="S42" s="360"/>
      <c r="T42" s="360"/>
      <c r="U42" s="360"/>
      <c r="V42" s="360"/>
      <c r="W42" s="360"/>
      <c r="X42" s="361"/>
      <c r="Y42" s="368">
        <v>0</v>
      </c>
      <c r="Z42" s="368"/>
      <c r="AA42" s="368"/>
      <c r="AB42" s="368"/>
      <c r="AC42" s="368"/>
      <c r="AD42" s="368"/>
      <c r="AE42" s="368"/>
      <c r="AF42" s="366">
        <v>0</v>
      </c>
      <c r="AG42" s="366"/>
      <c r="AH42" s="366"/>
      <c r="AI42" s="366"/>
      <c r="AJ42" s="366"/>
      <c r="AK42" s="366"/>
      <c r="AL42" s="366"/>
      <c r="AM42" s="331" t="s">
        <v>53</v>
      </c>
      <c r="AN42" s="331"/>
      <c r="AO42" s="331"/>
      <c r="AP42" s="331"/>
      <c r="AQ42" s="331"/>
      <c r="AR42" s="331"/>
      <c r="AS42" s="331"/>
      <c r="AT42" s="331"/>
      <c r="AU42" s="307">
        <f t="shared" si="0"/>
        <v>0</v>
      </c>
      <c r="AV42" s="308"/>
      <c r="AW42" s="308"/>
      <c r="AX42" s="309"/>
      <c r="AY42" s="310">
        <v>0</v>
      </c>
      <c r="AZ42" s="311"/>
      <c r="BA42" s="311"/>
      <c r="BB42" s="312"/>
      <c r="BC42" s="310">
        <v>0</v>
      </c>
      <c r="BD42" s="311"/>
      <c r="BE42" s="312"/>
      <c r="BF42" s="310">
        <v>0</v>
      </c>
      <c r="BG42" s="311"/>
      <c r="BH42" s="311"/>
      <c r="BI42" s="312"/>
      <c r="BJ42" s="307">
        <f t="shared" si="9"/>
        <v>0</v>
      </c>
      <c r="BK42" s="308"/>
      <c r="BL42" s="308"/>
      <c r="BM42" s="308"/>
      <c r="BN42" s="308"/>
      <c r="BO42" s="308"/>
      <c r="BP42" s="308"/>
      <c r="BQ42" s="309"/>
      <c r="BR42" s="156" t="str">
        <f t="shared" si="1"/>
        <v>ок</v>
      </c>
    </row>
    <row r="43" spans="1:70" ht="15.6" customHeight="1" x14ac:dyDescent="0.25">
      <c r="A43" s="373"/>
      <c r="B43" s="374"/>
      <c r="C43" s="389"/>
      <c r="D43" s="390"/>
      <c r="E43" s="390"/>
      <c r="F43" s="390"/>
      <c r="G43" s="390"/>
      <c r="H43" s="390"/>
      <c r="I43" s="390"/>
      <c r="J43" s="391"/>
      <c r="K43" s="353"/>
      <c r="L43" s="354"/>
      <c r="M43" s="354"/>
      <c r="N43" s="354"/>
      <c r="O43" s="354"/>
      <c r="P43" s="355"/>
      <c r="Q43" s="362"/>
      <c r="R43" s="363"/>
      <c r="S43" s="363"/>
      <c r="T43" s="363"/>
      <c r="U43" s="363"/>
      <c r="V43" s="363"/>
      <c r="W43" s="363"/>
      <c r="X43" s="364"/>
      <c r="Y43" s="367">
        <v>170000</v>
      </c>
      <c r="Z43" s="367"/>
      <c r="AA43" s="367"/>
      <c r="AB43" s="367"/>
      <c r="AC43" s="367"/>
      <c r="AD43" s="367"/>
      <c r="AE43" s="367"/>
      <c r="AF43" s="366">
        <v>137</v>
      </c>
      <c r="AG43" s="366"/>
      <c r="AH43" s="366"/>
      <c r="AI43" s="366"/>
      <c r="AJ43" s="366"/>
      <c r="AK43" s="366"/>
      <c r="AL43" s="366"/>
      <c r="AM43" s="331" t="s">
        <v>45</v>
      </c>
      <c r="AN43" s="331"/>
      <c r="AO43" s="331"/>
      <c r="AP43" s="331"/>
      <c r="AQ43" s="331"/>
      <c r="AR43" s="331"/>
      <c r="AS43" s="331"/>
      <c r="AT43" s="331"/>
      <c r="AU43" s="307">
        <f t="shared" si="0"/>
        <v>28165.5</v>
      </c>
      <c r="AV43" s="308"/>
      <c r="AW43" s="308"/>
      <c r="AX43" s="309"/>
      <c r="AY43" s="310">
        <v>13309.5</v>
      </c>
      <c r="AZ43" s="311"/>
      <c r="BA43" s="311"/>
      <c r="BB43" s="312"/>
      <c r="BC43" s="307">
        <v>14856</v>
      </c>
      <c r="BD43" s="308"/>
      <c r="BE43" s="309"/>
      <c r="BF43" s="310">
        <v>0</v>
      </c>
      <c r="BG43" s="311"/>
      <c r="BH43" s="311"/>
      <c r="BI43" s="312"/>
      <c r="BJ43" s="307">
        <f>Y43-AF43-AY43-BC43</f>
        <v>141697.5</v>
      </c>
      <c r="BK43" s="308"/>
      <c r="BL43" s="308"/>
      <c r="BM43" s="308"/>
      <c r="BN43" s="308"/>
      <c r="BO43" s="308"/>
      <c r="BP43" s="308"/>
      <c r="BQ43" s="309"/>
      <c r="BR43" s="156" t="str">
        <f t="shared" si="1"/>
        <v>ок</v>
      </c>
    </row>
    <row r="44" spans="1:70" s="131" customFormat="1" ht="15" customHeight="1" x14ac:dyDescent="0.25">
      <c r="A44" s="407" t="s">
        <v>323</v>
      </c>
      <c r="B44" s="408"/>
      <c r="C44" s="413" t="s">
        <v>335</v>
      </c>
      <c r="D44" s="414"/>
      <c r="E44" s="414"/>
      <c r="F44" s="414"/>
      <c r="G44" s="414"/>
      <c r="H44" s="414"/>
      <c r="I44" s="414"/>
      <c r="J44" s="415"/>
      <c r="K44" s="422" t="s">
        <v>289</v>
      </c>
      <c r="L44" s="423"/>
      <c r="M44" s="423"/>
      <c r="N44" s="423"/>
      <c r="O44" s="423"/>
      <c r="P44" s="424"/>
      <c r="Q44" s="431" t="s">
        <v>290</v>
      </c>
      <c r="R44" s="432"/>
      <c r="S44" s="432"/>
      <c r="T44" s="432"/>
      <c r="U44" s="432"/>
      <c r="V44" s="432"/>
      <c r="W44" s="432"/>
      <c r="X44" s="433"/>
      <c r="Y44" s="304">
        <f>SUM(Y45:AE48)</f>
        <v>145558</v>
      </c>
      <c r="Z44" s="304"/>
      <c r="AA44" s="304"/>
      <c r="AB44" s="304"/>
      <c r="AC44" s="304"/>
      <c r="AD44" s="304"/>
      <c r="AE44" s="304"/>
      <c r="AF44" s="305">
        <f>SUM(AF45:AL48)</f>
        <v>43668</v>
      </c>
      <c r="AG44" s="305"/>
      <c r="AH44" s="305"/>
      <c r="AI44" s="305"/>
      <c r="AJ44" s="305"/>
      <c r="AK44" s="305"/>
      <c r="AL44" s="305"/>
      <c r="AM44" s="306" t="s">
        <v>27</v>
      </c>
      <c r="AN44" s="306"/>
      <c r="AO44" s="306"/>
      <c r="AP44" s="306"/>
      <c r="AQ44" s="306"/>
      <c r="AR44" s="306"/>
      <c r="AS44" s="306"/>
      <c r="AT44" s="306"/>
      <c r="AU44" s="307">
        <f>AY44+BC44+BF44</f>
        <v>101890</v>
      </c>
      <c r="AV44" s="308"/>
      <c r="AW44" s="308"/>
      <c r="AX44" s="309"/>
      <c r="AY44" s="307">
        <f>SUM(AY45:BB48)</f>
        <v>101890</v>
      </c>
      <c r="AZ44" s="308"/>
      <c r="BA44" s="308"/>
      <c r="BB44" s="309"/>
      <c r="BC44" s="307">
        <f>SUM(BC45:BE48)</f>
        <v>0</v>
      </c>
      <c r="BD44" s="308"/>
      <c r="BE44" s="309"/>
      <c r="BF44" s="310">
        <f>SUM(BF45:BI48)</f>
        <v>0</v>
      </c>
      <c r="BG44" s="311"/>
      <c r="BH44" s="311"/>
      <c r="BI44" s="312"/>
      <c r="BJ44" s="307">
        <f>Y44-AF44-AU44</f>
        <v>0</v>
      </c>
      <c r="BK44" s="308"/>
      <c r="BL44" s="308"/>
      <c r="BM44" s="308"/>
      <c r="BN44" s="308"/>
      <c r="BO44" s="308"/>
      <c r="BP44" s="308"/>
      <c r="BQ44" s="309"/>
      <c r="BR44" s="156" t="str">
        <f t="shared" si="1"/>
        <v>ок</v>
      </c>
    </row>
    <row r="45" spans="1:70" s="131" customFormat="1" ht="25.5" customHeight="1" x14ac:dyDescent="0.25">
      <c r="A45" s="409"/>
      <c r="B45" s="410"/>
      <c r="C45" s="416"/>
      <c r="D45" s="417"/>
      <c r="E45" s="417"/>
      <c r="F45" s="417"/>
      <c r="G45" s="417"/>
      <c r="H45" s="417"/>
      <c r="I45" s="417"/>
      <c r="J45" s="418"/>
      <c r="K45" s="425"/>
      <c r="L45" s="426"/>
      <c r="M45" s="426"/>
      <c r="N45" s="426"/>
      <c r="O45" s="426"/>
      <c r="P45" s="427"/>
      <c r="Q45" s="434"/>
      <c r="R45" s="435"/>
      <c r="S45" s="435"/>
      <c r="T45" s="435"/>
      <c r="U45" s="435"/>
      <c r="V45" s="435"/>
      <c r="W45" s="435"/>
      <c r="X45" s="436"/>
      <c r="Y45" s="304">
        <v>0</v>
      </c>
      <c r="Z45" s="304"/>
      <c r="AA45" s="304"/>
      <c r="AB45" s="304"/>
      <c r="AC45" s="304"/>
      <c r="AD45" s="304"/>
      <c r="AE45" s="304"/>
      <c r="AF45" s="305">
        <v>0</v>
      </c>
      <c r="AG45" s="305"/>
      <c r="AH45" s="305"/>
      <c r="AI45" s="305"/>
      <c r="AJ45" s="305"/>
      <c r="AK45" s="305"/>
      <c r="AL45" s="305"/>
      <c r="AM45" s="306" t="s">
        <v>35</v>
      </c>
      <c r="AN45" s="306"/>
      <c r="AO45" s="306"/>
      <c r="AP45" s="306"/>
      <c r="AQ45" s="306"/>
      <c r="AR45" s="306"/>
      <c r="AS45" s="306"/>
      <c r="AT45" s="306"/>
      <c r="AU45" s="307">
        <v>0</v>
      </c>
      <c r="AV45" s="308"/>
      <c r="AW45" s="308"/>
      <c r="AX45" s="309"/>
      <c r="AY45" s="307">
        <v>0</v>
      </c>
      <c r="AZ45" s="308"/>
      <c r="BA45" s="308"/>
      <c r="BB45" s="309"/>
      <c r="BC45" s="307">
        <v>0</v>
      </c>
      <c r="BD45" s="308"/>
      <c r="BE45" s="309"/>
      <c r="BF45" s="310">
        <v>0</v>
      </c>
      <c r="BG45" s="311"/>
      <c r="BH45" s="311"/>
      <c r="BI45" s="312"/>
      <c r="BJ45" s="307">
        <v>0</v>
      </c>
      <c r="BK45" s="308"/>
      <c r="BL45" s="308"/>
      <c r="BM45" s="308"/>
      <c r="BN45" s="308"/>
      <c r="BO45" s="308"/>
      <c r="BP45" s="308"/>
      <c r="BQ45" s="309"/>
      <c r="BR45" s="156" t="str">
        <f t="shared" si="1"/>
        <v>ок</v>
      </c>
    </row>
    <row r="46" spans="1:70" s="131" customFormat="1" ht="27.75" customHeight="1" x14ac:dyDescent="0.25">
      <c r="A46" s="409"/>
      <c r="B46" s="410"/>
      <c r="C46" s="416"/>
      <c r="D46" s="417"/>
      <c r="E46" s="417"/>
      <c r="F46" s="417"/>
      <c r="G46" s="417"/>
      <c r="H46" s="417"/>
      <c r="I46" s="417"/>
      <c r="J46" s="418"/>
      <c r="K46" s="425"/>
      <c r="L46" s="426"/>
      <c r="M46" s="426"/>
      <c r="N46" s="426"/>
      <c r="O46" s="426"/>
      <c r="P46" s="427"/>
      <c r="Q46" s="434"/>
      <c r="R46" s="435"/>
      <c r="S46" s="435"/>
      <c r="T46" s="435"/>
      <c r="U46" s="435"/>
      <c r="V46" s="435"/>
      <c r="W46" s="435"/>
      <c r="X46" s="436"/>
      <c r="Y46" s="304">
        <v>0</v>
      </c>
      <c r="Z46" s="304"/>
      <c r="AA46" s="304"/>
      <c r="AB46" s="304"/>
      <c r="AC46" s="304"/>
      <c r="AD46" s="304"/>
      <c r="AE46" s="304"/>
      <c r="AF46" s="305">
        <v>0</v>
      </c>
      <c r="AG46" s="305"/>
      <c r="AH46" s="305"/>
      <c r="AI46" s="305"/>
      <c r="AJ46" s="305"/>
      <c r="AK46" s="305"/>
      <c r="AL46" s="305"/>
      <c r="AM46" s="306" t="s">
        <v>25</v>
      </c>
      <c r="AN46" s="306"/>
      <c r="AO46" s="306"/>
      <c r="AP46" s="306"/>
      <c r="AQ46" s="306"/>
      <c r="AR46" s="306"/>
      <c r="AS46" s="306"/>
      <c r="AT46" s="306"/>
      <c r="AU46" s="307">
        <v>0</v>
      </c>
      <c r="AV46" s="308"/>
      <c r="AW46" s="308"/>
      <c r="AX46" s="309"/>
      <c r="AY46" s="307">
        <v>0</v>
      </c>
      <c r="AZ46" s="308"/>
      <c r="BA46" s="308"/>
      <c r="BB46" s="309"/>
      <c r="BC46" s="307">
        <v>0</v>
      </c>
      <c r="BD46" s="308"/>
      <c r="BE46" s="309"/>
      <c r="BF46" s="310">
        <v>0</v>
      </c>
      <c r="BG46" s="311"/>
      <c r="BH46" s="311"/>
      <c r="BI46" s="312"/>
      <c r="BJ46" s="307">
        <v>0</v>
      </c>
      <c r="BK46" s="308"/>
      <c r="BL46" s="308"/>
      <c r="BM46" s="308"/>
      <c r="BN46" s="308"/>
      <c r="BO46" s="308"/>
      <c r="BP46" s="308"/>
      <c r="BQ46" s="309"/>
      <c r="BR46" s="156" t="str">
        <f t="shared" si="1"/>
        <v>ок</v>
      </c>
    </row>
    <row r="47" spans="1:70" s="131" customFormat="1" x14ac:dyDescent="0.25">
      <c r="A47" s="409"/>
      <c r="B47" s="410"/>
      <c r="C47" s="416"/>
      <c r="D47" s="417"/>
      <c r="E47" s="417"/>
      <c r="F47" s="417"/>
      <c r="G47" s="417"/>
      <c r="H47" s="417"/>
      <c r="I47" s="417"/>
      <c r="J47" s="418"/>
      <c r="K47" s="425"/>
      <c r="L47" s="426"/>
      <c r="M47" s="426"/>
      <c r="N47" s="426"/>
      <c r="O47" s="426"/>
      <c r="P47" s="427"/>
      <c r="Q47" s="434"/>
      <c r="R47" s="435"/>
      <c r="S47" s="435"/>
      <c r="T47" s="435"/>
      <c r="U47" s="435"/>
      <c r="V47" s="435"/>
      <c r="W47" s="435"/>
      <c r="X47" s="436"/>
      <c r="Y47" s="304">
        <v>145558</v>
      </c>
      <c r="Z47" s="304"/>
      <c r="AA47" s="304"/>
      <c r="AB47" s="304"/>
      <c r="AC47" s="304"/>
      <c r="AD47" s="304"/>
      <c r="AE47" s="304"/>
      <c r="AF47" s="305">
        <v>43668</v>
      </c>
      <c r="AG47" s="305"/>
      <c r="AH47" s="305"/>
      <c r="AI47" s="305"/>
      <c r="AJ47" s="305"/>
      <c r="AK47" s="305"/>
      <c r="AL47" s="305"/>
      <c r="AM47" s="306" t="s">
        <v>53</v>
      </c>
      <c r="AN47" s="306"/>
      <c r="AO47" s="306"/>
      <c r="AP47" s="306"/>
      <c r="AQ47" s="306"/>
      <c r="AR47" s="306"/>
      <c r="AS47" s="306"/>
      <c r="AT47" s="306"/>
      <c r="AU47" s="307">
        <v>101890</v>
      </c>
      <c r="AV47" s="308"/>
      <c r="AW47" s="308"/>
      <c r="AX47" s="309"/>
      <c r="AY47" s="307">
        <v>101890</v>
      </c>
      <c r="AZ47" s="308"/>
      <c r="BA47" s="308"/>
      <c r="BB47" s="309"/>
      <c r="BC47" s="307">
        <v>0</v>
      </c>
      <c r="BD47" s="308"/>
      <c r="BE47" s="309"/>
      <c r="BF47" s="310">
        <v>0</v>
      </c>
      <c r="BG47" s="311"/>
      <c r="BH47" s="311"/>
      <c r="BI47" s="312"/>
      <c r="BJ47" s="307">
        <f>Y47-AF47-AU47</f>
        <v>0</v>
      </c>
      <c r="BK47" s="308"/>
      <c r="BL47" s="308"/>
      <c r="BM47" s="308"/>
      <c r="BN47" s="308"/>
      <c r="BO47" s="308"/>
      <c r="BP47" s="308"/>
      <c r="BQ47" s="309"/>
      <c r="BR47" s="156" t="str">
        <f t="shared" si="1"/>
        <v>ок</v>
      </c>
    </row>
    <row r="48" spans="1:70" s="131" customFormat="1" ht="15.6" customHeight="1" x14ac:dyDescent="0.25">
      <c r="A48" s="411"/>
      <c r="B48" s="412"/>
      <c r="C48" s="419"/>
      <c r="D48" s="420"/>
      <c r="E48" s="420"/>
      <c r="F48" s="420"/>
      <c r="G48" s="420"/>
      <c r="H48" s="420"/>
      <c r="I48" s="420"/>
      <c r="J48" s="421"/>
      <c r="K48" s="428"/>
      <c r="L48" s="429"/>
      <c r="M48" s="429"/>
      <c r="N48" s="429"/>
      <c r="O48" s="429"/>
      <c r="P48" s="430"/>
      <c r="Q48" s="437"/>
      <c r="R48" s="438"/>
      <c r="S48" s="438"/>
      <c r="T48" s="438"/>
      <c r="U48" s="438"/>
      <c r="V48" s="438"/>
      <c r="W48" s="438"/>
      <c r="X48" s="439"/>
      <c r="Y48" s="403">
        <v>0</v>
      </c>
      <c r="Z48" s="403"/>
      <c r="AA48" s="403"/>
      <c r="AB48" s="403"/>
      <c r="AC48" s="403"/>
      <c r="AD48" s="403"/>
      <c r="AE48" s="403"/>
      <c r="AF48" s="305">
        <v>0</v>
      </c>
      <c r="AG48" s="305"/>
      <c r="AH48" s="305"/>
      <c r="AI48" s="305"/>
      <c r="AJ48" s="305"/>
      <c r="AK48" s="305"/>
      <c r="AL48" s="305"/>
      <c r="AM48" s="306" t="s">
        <v>45</v>
      </c>
      <c r="AN48" s="306"/>
      <c r="AO48" s="306"/>
      <c r="AP48" s="306"/>
      <c r="AQ48" s="306"/>
      <c r="AR48" s="306"/>
      <c r="AS48" s="306"/>
      <c r="AT48" s="306"/>
      <c r="AU48" s="301">
        <v>0</v>
      </c>
      <c r="AV48" s="302"/>
      <c r="AW48" s="302"/>
      <c r="AX48" s="303"/>
      <c r="AY48" s="404">
        <v>0</v>
      </c>
      <c r="AZ48" s="405"/>
      <c r="BA48" s="405"/>
      <c r="BB48" s="406"/>
      <c r="BC48" s="301">
        <v>0</v>
      </c>
      <c r="BD48" s="302"/>
      <c r="BE48" s="303"/>
      <c r="BF48" s="404">
        <v>0</v>
      </c>
      <c r="BG48" s="405"/>
      <c r="BH48" s="405"/>
      <c r="BI48" s="406"/>
      <c r="BJ48" s="301">
        <v>0</v>
      </c>
      <c r="BK48" s="302"/>
      <c r="BL48" s="302"/>
      <c r="BM48" s="302"/>
      <c r="BN48" s="302"/>
      <c r="BO48" s="302"/>
      <c r="BP48" s="302"/>
      <c r="BQ48" s="303"/>
      <c r="BR48" s="156" t="str">
        <f t="shared" si="1"/>
        <v>ок</v>
      </c>
    </row>
    <row r="49" spans="1:70" s="131" customFormat="1" ht="15" customHeight="1" x14ac:dyDescent="0.25">
      <c r="A49" s="407" t="s">
        <v>333</v>
      </c>
      <c r="B49" s="408"/>
      <c r="C49" s="413" t="s">
        <v>378</v>
      </c>
      <c r="D49" s="414"/>
      <c r="E49" s="414"/>
      <c r="F49" s="414"/>
      <c r="G49" s="414"/>
      <c r="H49" s="414"/>
      <c r="I49" s="414"/>
      <c r="J49" s="415"/>
      <c r="K49" s="422" t="s">
        <v>251</v>
      </c>
      <c r="L49" s="423"/>
      <c r="M49" s="423"/>
      <c r="N49" s="423"/>
      <c r="O49" s="423"/>
      <c r="P49" s="424"/>
      <c r="Q49" s="431" t="s">
        <v>379</v>
      </c>
      <c r="R49" s="432"/>
      <c r="S49" s="432"/>
      <c r="T49" s="432"/>
      <c r="U49" s="432"/>
      <c r="V49" s="432"/>
      <c r="W49" s="432"/>
      <c r="X49" s="433"/>
      <c r="Y49" s="304">
        <f>SUM(Y50:AE53)</f>
        <v>47572</v>
      </c>
      <c r="Z49" s="304"/>
      <c r="AA49" s="304"/>
      <c r="AB49" s="304"/>
      <c r="AC49" s="304"/>
      <c r="AD49" s="304"/>
      <c r="AE49" s="304"/>
      <c r="AF49" s="305">
        <f>SUM(AF50:AL53)</f>
        <v>0</v>
      </c>
      <c r="AG49" s="305"/>
      <c r="AH49" s="305"/>
      <c r="AI49" s="305"/>
      <c r="AJ49" s="305"/>
      <c r="AK49" s="305"/>
      <c r="AL49" s="305"/>
      <c r="AM49" s="306" t="s">
        <v>27</v>
      </c>
      <c r="AN49" s="306"/>
      <c r="AO49" s="306"/>
      <c r="AP49" s="306"/>
      <c r="AQ49" s="306"/>
      <c r="AR49" s="306"/>
      <c r="AS49" s="306"/>
      <c r="AT49" s="306"/>
      <c r="AU49" s="307">
        <f>AY49+BC49+BF49</f>
        <v>47572</v>
      </c>
      <c r="AV49" s="308"/>
      <c r="AW49" s="308"/>
      <c r="AX49" s="309"/>
      <c r="AY49" s="307">
        <f>SUM(AY50:BB53)</f>
        <v>47572</v>
      </c>
      <c r="AZ49" s="308"/>
      <c r="BA49" s="308"/>
      <c r="BB49" s="309"/>
      <c r="BC49" s="307">
        <f>SUM(BC50:BE53)</f>
        <v>0</v>
      </c>
      <c r="BD49" s="308"/>
      <c r="BE49" s="309"/>
      <c r="BF49" s="310">
        <f>SUM(BF50:BI53)</f>
        <v>0</v>
      </c>
      <c r="BG49" s="311"/>
      <c r="BH49" s="311"/>
      <c r="BI49" s="312"/>
      <c r="BJ49" s="307">
        <f>Y49-AF49-AU49</f>
        <v>0</v>
      </c>
      <c r="BK49" s="308"/>
      <c r="BL49" s="308"/>
      <c r="BM49" s="308"/>
      <c r="BN49" s="308"/>
      <c r="BO49" s="308"/>
      <c r="BP49" s="308"/>
      <c r="BQ49" s="309"/>
      <c r="BR49" s="156" t="str">
        <f t="shared" ref="BR49:BR53" si="10">IF(AF49+AY49+BC49+BF49+BJ49=Y49,"ок","неверно")</f>
        <v>ок</v>
      </c>
    </row>
    <row r="50" spans="1:70" s="131" customFormat="1" ht="25.5" customHeight="1" x14ac:dyDescent="0.25">
      <c r="A50" s="409"/>
      <c r="B50" s="410"/>
      <c r="C50" s="416"/>
      <c r="D50" s="417"/>
      <c r="E50" s="417"/>
      <c r="F50" s="417"/>
      <c r="G50" s="417"/>
      <c r="H50" s="417"/>
      <c r="I50" s="417"/>
      <c r="J50" s="418"/>
      <c r="K50" s="425"/>
      <c r="L50" s="426"/>
      <c r="M50" s="426"/>
      <c r="N50" s="426"/>
      <c r="O50" s="426"/>
      <c r="P50" s="427"/>
      <c r="Q50" s="434"/>
      <c r="R50" s="435"/>
      <c r="S50" s="435"/>
      <c r="T50" s="435"/>
      <c r="U50" s="435"/>
      <c r="V50" s="435"/>
      <c r="W50" s="435"/>
      <c r="X50" s="436"/>
      <c r="Y50" s="304">
        <v>0</v>
      </c>
      <c r="Z50" s="304"/>
      <c r="AA50" s="304"/>
      <c r="AB50" s="304"/>
      <c r="AC50" s="304"/>
      <c r="AD50" s="304"/>
      <c r="AE50" s="304"/>
      <c r="AF50" s="305">
        <v>0</v>
      </c>
      <c r="AG50" s="305"/>
      <c r="AH50" s="305"/>
      <c r="AI50" s="305"/>
      <c r="AJ50" s="305"/>
      <c r="AK50" s="305"/>
      <c r="AL50" s="305"/>
      <c r="AM50" s="306" t="s">
        <v>35</v>
      </c>
      <c r="AN50" s="306"/>
      <c r="AO50" s="306"/>
      <c r="AP50" s="306"/>
      <c r="AQ50" s="306"/>
      <c r="AR50" s="306"/>
      <c r="AS50" s="306"/>
      <c r="AT50" s="306"/>
      <c r="AU50" s="307">
        <f t="shared" ref="AU50:AU53" si="11">AY50+BC50+BF50</f>
        <v>0</v>
      </c>
      <c r="AV50" s="308"/>
      <c r="AW50" s="308"/>
      <c r="AX50" s="309"/>
      <c r="AY50" s="307">
        <v>0</v>
      </c>
      <c r="AZ50" s="308"/>
      <c r="BA50" s="308"/>
      <c r="BB50" s="309"/>
      <c r="BC50" s="307">
        <v>0</v>
      </c>
      <c r="BD50" s="308"/>
      <c r="BE50" s="309"/>
      <c r="BF50" s="310">
        <v>0</v>
      </c>
      <c r="BG50" s="311"/>
      <c r="BH50" s="311"/>
      <c r="BI50" s="312"/>
      <c r="BJ50" s="307">
        <v>0</v>
      </c>
      <c r="BK50" s="308"/>
      <c r="BL50" s="308"/>
      <c r="BM50" s="308"/>
      <c r="BN50" s="308"/>
      <c r="BO50" s="308"/>
      <c r="BP50" s="308"/>
      <c r="BQ50" s="309"/>
      <c r="BR50" s="156" t="str">
        <f t="shared" si="10"/>
        <v>ок</v>
      </c>
    </row>
    <row r="51" spans="1:70" s="131" customFormat="1" ht="27.75" customHeight="1" x14ac:dyDescent="0.25">
      <c r="A51" s="409"/>
      <c r="B51" s="410"/>
      <c r="C51" s="416"/>
      <c r="D51" s="417"/>
      <c r="E51" s="417"/>
      <c r="F51" s="417"/>
      <c r="G51" s="417"/>
      <c r="H51" s="417"/>
      <c r="I51" s="417"/>
      <c r="J51" s="418"/>
      <c r="K51" s="425"/>
      <c r="L51" s="426"/>
      <c r="M51" s="426"/>
      <c r="N51" s="426"/>
      <c r="O51" s="426"/>
      <c r="P51" s="427"/>
      <c r="Q51" s="434"/>
      <c r="R51" s="435"/>
      <c r="S51" s="435"/>
      <c r="T51" s="435"/>
      <c r="U51" s="435"/>
      <c r="V51" s="435"/>
      <c r="W51" s="435"/>
      <c r="X51" s="436"/>
      <c r="Y51" s="304">
        <v>0</v>
      </c>
      <c r="Z51" s="304"/>
      <c r="AA51" s="304"/>
      <c r="AB51" s="304"/>
      <c r="AC51" s="304"/>
      <c r="AD51" s="304"/>
      <c r="AE51" s="304"/>
      <c r="AF51" s="305">
        <v>0</v>
      </c>
      <c r="AG51" s="305"/>
      <c r="AH51" s="305"/>
      <c r="AI51" s="305"/>
      <c r="AJ51" s="305"/>
      <c r="AK51" s="305"/>
      <c r="AL51" s="305"/>
      <c r="AM51" s="306" t="s">
        <v>25</v>
      </c>
      <c r="AN51" s="306"/>
      <c r="AO51" s="306"/>
      <c r="AP51" s="306"/>
      <c r="AQ51" s="306"/>
      <c r="AR51" s="306"/>
      <c r="AS51" s="306"/>
      <c r="AT51" s="306"/>
      <c r="AU51" s="307">
        <f t="shared" si="11"/>
        <v>0</v>
      </c>
      <c r="AV51" s="308"/>
      <c r="AW51" s="308"/>
      <c r="AX51" s="309"/>
      <c r="AY51" s="307">
        <v>0</v>
      </c>
      <c r="AZ51" s="308"/>
      <c r="BA51" s="308"/>
      <c r="BB51" s="309"/>
      <c r="BC51" s="307">
        <v>0</v>
      </c>
      <c r="BD51" s="308"/>
      <c r="BE51" s="309"/>
      <c r="BF51" s="310">
        <v>0</v>
      </c>
      <c r="BG51" s="311"/>
      <c r="BH51" s="311"/>
      <c r="BI51" s="312"/>
      <c r="BJ51" s="307">
        <v>0</v>
      </c>
      <c r="BK51" s="308"/>
      <c r="BL51" s="308"/>
      <c r="BM51" s="308"/>
      <c r="BN51" s="308"/>
      <c r="BO51" s="308"/>
      <c r="BP51" s="308"/>
      <c r="BQ51" s="309"/>
      <c r="BR51" s="156" t="str">
        <f t="shared" si="10"/>
        <v>ок</v>
      </c>
    </row>
    <row r="52" spans="1:70" s="131" customFormat="1" x14ac:dyDescent="0.25">
      <c r="A52" s="409"/>
      <c r="B52" s="410"/>
      <c r="C52" s="416"/>
      <c r="D52" s="417"/>
      <c r="E52" s="417"/>
      <c r="F52" s="417"/>
      <c r="G52" s="417"/>
      <c r="H52" s="417"/>
      <c r="I52" s="417"/>
      <c r="J52" s="418"/>
      <c r="K52" s="425"/>
      <c r="L52" s="426"/>
      <c r="M52" s="426"/>
      <c r="N52" s="426"/>
      <c r="O52" s="426"/>
      <c r="P52" s="427"/>
      <c r="Q52" s="434"/>
      <c r="R52" s="435"/>
      <c r="S52" s="435"/>
      <c r="T52" s="435"/>
      <c r="U52" s="435"/>
      <c r="V52" s="435"/>
      <c r="W52" s="435"/>
      <c r="X52" s="436"/>
      <c r="Y52" s="304">
        <v>0</v>
      </c>
      <c r="Z52" s="304"/>
      <c r="AA52" s="304"/>
      <c r="AB52" s="304"/>
      <c r="AC52" s="304"/>
      <c r="AD52" s="304"/>
      <c r="AE52" s="304"/>
      <c r="AF52" s="305">
        <v>0</v>
      </c>
      <c r="AG52" s="305"/>
      <c r="AH52" s="305"/>
      <c r="AI52" s="305"/>
      <c r="AJ52" s="305"/>
      <c r="AK52" s="305"/>
      <c r="AL52" s="305"/>
      <c r="AM52" s="306" t="s">
        <v>53</v>
      </c>
      <c r="AN52" s="306"/>
      <c r="AO52" s="306"/>
      <c r="AP52" s="306"/>
      <c r="AQ52" s="306"/>
      <c r="AR52" s="306"/>
      <c r="AS52" s="306"/>
      <c r="AT52" s="306"/>
      <c r="AU52" s="307">
        <f t="shared" si="11"/>
        <v>0</v>
      </c>
      <c r="AV52" s="308"/>
      <c r="AW52" s="308"/>
      <c r="AX52" s="309"/>
      <c r="AY52" s="307">
        <v>0</v>
      </c>
      <c r="AZ52" s="308"/>
      <c r="BA52" s="308"/>
      <c r="BB52" s="309"/>
      <c r="BC52" s="307">
        <v>0</v>
      </c>
      <c r="BD52" s="308"/>
      <c r="BE52" s="309"/>
      <c r="BF52" s="310">
        <v>0</v>
      </c>
      <c r="BG52" s="311"/>
      <c r="BH52" s="311"/>
      <c r="BI52" s="312"/>
      <c r="BJ52" s="307">
        <f>Y52-AF52-AU52</f>
        <v>0</v>
      </c>
      <c r="BK52" s="308"/>
      <c r="BL52" s="308"/>
      <c r="BM52" s="308"/>
      <c r="BN52" s="308"/>
      <c r="BO52" s="308"/>
      <c r="BP52" s="308"/>
      <c r="BQ52" s="309"/>
      <c r="BR52" s="156" t="str">
        <f t="shared" si="10"/>
        <v>ок</v>
      </c>
    </row>
    <row r="53" spans="1:70" s="131" customFormat="1" ht="15.6" customHeight="1" x14ac:dyDescent="0.25">
      <c r="A53" s="411"/>
      <c r="B53" s="412"/>
      <c r="C53" s="419"/>
      <c r="D53" s="420"/>
      <c r="E53" s="420"/>
      <c r="F53" s="420"/>
      <c r="G53" s="420"/>
      <c r="H53" s="420"/>
      <c r="I53" s="420"/>
      <c r="J53" s="421"/>
      <c r="K53" s="428"/>
      <c r="L53" s="429"/>
      <c r="M53" s="429"/>
      <c r="N53" s="429"/>
      <c r="O53" s="429"/>
      <c r="P53" s="430"/>
      <c r="Q53" s="437"/>
      <c r="R53" s="438"/>
      <c r="S53" s="438"/>
      <c r="T53" s="438"/>
      <c r="U53" s="438"/>
      <c r="V53" s="438"/>
      <c r="W53" s="438"/>
      <c r="X53" s="439"/>
      <c r="Y53" s="403">
        <v>47572</v>
      </c>
      <c r="Z53" s="403"/>
      <c r="AA53" s="403"/>
      <c r="AB53" s="403"/>
      <c r="AC53" s="403"/>
      <c r="AD53" s="403"/>
      <c r="AE53" s="403"/>
      <c r="AF53" s="305">
        <v>0</v>
      </c>
      <c r="AG53" s="305"/>
      <c r="AH53" s="305"/>
      <c r="AI53" s="305"/>
      <c r="AJ53" s="305"/>
      <c r="AK53" s="305"/>
      <c r="AL53" s="305"/>
      <c r="AM53" s="306" t="s">
        <v>45</v>
      </c>
      <c r="AN53" s="306"/>
      <c r="AO53" s="306"/>
      <c r="AP53" s="306"/>
      <c r="AQ53" s="306"/>
      <c r="AR53" s="306"/>
      <c r="AS53" s="306"/>
      <c r="AT53" s="306"/>
      <c r="AU53" s="307">
        <f t="shared" si="11"/>
        <v>47572</v>
      </c>
      <c r="AV53" s="308"/>
      <c r="AW53" s="308"/>
      <c r="AX53" s="309"/>
      <c r="AY53" s="404">
        <v>47572</v>
      </c>
      <c r="AZ53" s="405"/>
      <c r="BA53" s="405"/>
      <c r="BB53" s="406"/>
      <c r="BC53" s="301">
        <v>0</v>
      </c>
      <c r="BD53" s="302"/>
      <c r="BE53" s="303"/>
      <c r="BF53" s="404">
        <v>0</v>
      </c>
      <c r="BG53" s="405"/>
      <c r="BH53" s="405"/>
      <c r="BI53" s="406"/>
      <c r="BJ53" s="301">
        <v>0</v>
      </c>
      <c r="BK53" s="302"/>
      <c r="BL53" s="302"/>
      <c r="BM53" s="302"/>
      <c r="BN53" s="302"/>
      <c r="BO53" s="302"/>
      <c r="BP53" s="302"/>
      <c r="BQ53" s="303"/>
      <c r="BR53" s="156" t="str">
        <f t="shared" si="10"/>
        <v>ок</v>
      </c>
    </row>
    <row r="54" spans="1:70" s="131" customFormat="1" ht="15" customHeight="1" x14ac:dyDescent="0.25">
      <c r="A54" s="407" t="s">
        <v>377</v>
      </c>
      <c r="B54" s="408"/>
      <c r="C54" s="413" t="s">
        <v>334</v>
      </c>
      <c r="D54" s="414"/>
      <c r="E54" s="414"/>
      <c r="F54" s="414"/>
      <c r="G54" s="414"/>
      <c r="H54" s="414"/>
      <c r="I54" s="414"/>
      <c r="J54" s="415"/>
      <c r="K54" s="422" t="s">
        <v>251</v>
      </c>
      <c r="L54" s="423"/>
      <c r="M54" s="423"/>
      <c r="N54" s="423"/>
      <c r="O54" s="423"/>
      <c r="P54" s="424"/>
      <c r="Q54" s="431" t="s">
        <v>339</v>
      </c>
      <c r="R54" s="432"/>
      <c r="S54" s="432"/>
      <c r="T54" s="432"/>
      <c r="U54" s="432"/>
      <c r="V54" s="432"/>
      <c r="W54" s="432"/>
      <c r="X54" s="433"/>
      <c r="Y54" s="304">
        <f>SUM(Y55:AE58)</f>
        <v>129900</v>
      </c>
      <c r="Z54" s="304"/>
      <c r="AA54" s="304"/>
      <c r="AB54" s="304"/>
      <c r="AC54" s="304"/>
      <c r="AD54" s="304"/>
      <c r="AE54" s="304"/>
      <c r="AF54" s="305">
        <f>SUM(AF55:AL58)</f>
        <v>0</v>
      </c>
      <c r="AG54" s="305"/>
      <c r="AH54" s="305"/>
      <c r="AI54" s="305"/>
      <c r="AJ54" s="305"/>
      <c r="AK54" s="305"/>
      <c r="AL54" s="305"/>
      <c r="AM54" s="306" t="s">
        <v>27</v>
      </c>
      <c r="AN54" s="306"/>
      <c r="AO54" s="306"/>
      <c r="AP54" s="306"/>
      <c r="AQ54" s="306"/>
      <c r="AR54" s="306"/>
      <c r="AS54" s="306"/>
      <c r="AT54" s="306"/>
      <c r="AU54" s="307">
        <f>AY54+BC54+BF54</f>
        <v>129900</v>
      </c>
      <c r="AV54" s="308"/>
      <c r="AW54" s="308"/>
      <c r="AX54" s="309"/>
      <c r="AY54" s="307">
        <f>SUM(AY55:BB58)</f>
        <v>129900</v>
      </c>
      <c r="AZ54" s="308"/>
      <c r="BA54" s="308"/>
      <c r="BB54" s="309"/>
      <c r="BC54" s="307">
        <f>SUM(BC55:BE58)</f>
        <v>0</v>
      </c>
      <c r="BD54" s="308"/>
      <c r="BE54" s="309"/>
      <c r="BF54" s="310">
        <f>SUM(BF55:BI58)</f>
        <v>0</v>
      </c>
      <c r="BG54" s="311"/>
      <c r="BH54" s="311"/>
      <c r="BI54" s="312"/>
      <c r="BJ54" s="307">
        <f>Y54-AF54-AU54</f>
        <v>0</v>
      </c>
      <c r="BK54" s="308"/>
      <c r="BL54" s="308"/>
      <c r="BM54" s="308"/>
      <c r="BN54" s="308"/>
      <c r="BO54" s="308"/>
      <c r="BP54" s="308"/>
      <c r="BQ54" s="309"/>
      <c r="BR54" s="156" t="str">
        <f t="shared" si="1"/>
        <v>ок</v>
      </c>
    </row>
    <row r="55" spans="1:70" s="131" customFormat="1" ht="25.5" customHeight="1" x14ac:dyDescent="0.25">
      <c r="A55" s="409"/>
      <c r="B55" s="410"/>
      <c r="C55" s="416"/>
      <c r="D55" s="417"/>
      <c r="E55" s="417"/>
      <c r="F55" s="417"/>
      <c r="G55" s="417"/>
      <c r="H55" s="417"/>
      <c r="I55" s="417"/>
      <c r="J55" s="418"/>
      <c r="K55" s="425"/>
      <c r="L55" s="426"/>
      <c r="M55" s="426"/>
      <c r="N55" s="426"/>
      <c r="O55" s="426"/>
      <c r="P55" s="427"/>
      <c r="Q55" s="434"/>
      <c r="R55" s="435"/>
      <c r="S55" s="435"/>
      <c r="T55" s="435"/>
      <c r="U55" s="435"/>
      <c r="V55" s="435"/>
      <c r="W55" s="435"/>
      <c r="X55" s="436"/>
      <c r="Y55" s="304">
        <v>0</v>
      </c>
      <c r="Z55" s="304"/>
      <c r="AA55" s="304"/>
      <c r="AB55" s="304"/>
      <c r="AC55" s="304"/>
      <c r="AD55" s="304"/>
      <c r="AE55" s="304"/>
      <c r="AF55" s="305">
        <v>0</v>
      </c>
      <c r="AG55" s="305"/>
      <c r="AH55" s="305"/>
      <c r="AI55" s="305"/>
      <c r="AJ55" s="305"/>
      <c r="AK55" s="305"/>
      <c r="AL55" s="305"/>
      <c r="AM55" s="306" t="s">
        <v>35</v>
      </c>
      <c r="AN55" s="306"/>
      <c r="AO55" s="306"/>
      <c r="AP55" s="306"/>
      <c r="AQ55" s="306"/>
      <c r="AR55" s="306"/>
      <c r="AS55" s="306"/>
      <c r="AT55" s="306"/>
      <c r="AU55" s="307">
        <v>0</v>
      </c>
      <c r="AV55" s="308"/>
      <c r="AW55" s="308"/>
      <c r="AX55" s="309"/>
      <c r="AY55" s="307">
        <v>0</v>
      </c>
      <c r="AZ55" s="308"/>
      <c r="BA55" s="308"/>
      <c r="BB55" s="309"/>
      <c r="BC55" s="307">
        <v>0</v>
      </c>
      <c r="BD55" s="308"/>
      <c r="BE55" s="309"/>
      <c r="BF55" s="310">
        <v>0</v>
      </c>
      <c r="BG55" s="311"/>
      <c r="BH55" s="311"/>
      <c r="BI55" s="312"/>
      <c r="BJ55" s="307">
        <v>0</v>
      </c>
      <c r="BK55" s="308"/>
      <c r="BL55" s="308"/>
      <c r="BM55" s="308"/>
      <c r="BN55" s="308"/>
      <c r="BO55" s="308"/>
      <c r="BP55" s="308"/>
      <c r="BQ55" s="309"/>
      <c r="BR55" s="156" t="str">
        <f t="shared" si="1"/>
        <v>ок</v>
      </c>
    </row>
    <row r="56" spans="1:70" s="131" customFormat="1" ht="27.75" customHeight="1" x14ac:dyDescent="0.25">
      <c r="A56" s="409"/>
      <c r="B56" s="410"/>
      <c r="C56" s="416"/>
      <c r="D56" s="417"/>
      <c r="E56" s="417"/>
      <c r="F56" s="417"/>
      <c r="G56" s="417"/>
      <c r="H56" s="417"/>
      <c r="I56" s="417"/>
      <c r="J56" s="418"/>
      <c r="K56" s="425"/>
      <c r="L56" s="426"/>
      <c r="M56" s="426"/>
      <c r="N56" s="426"/>
      <c r="O56" s="426"/>
      <c r="P56" s="427"/>
      <c r="Q56" s="434"/>
      <c r="R56" s="435"/>
      <c r="S56" s="435"/>
      <c r="T56" s="435"/>
      <c r="U56" s="435"/>
      <c r="V56" s="435"/>
      <c r="W56" s="435"/>
      <c r="X56" s="436"/>
      <c r="Y56" s="304">
        <v>0</v>
      </c>
      <c r="Z56" s="304"/>
      <c r="AA56" s="304"/>
      <c r="AB56" s="304"/>
      <c r="AC56" s="304"/>
      <c r="AD56" s="304"/>
      <c r="AE56" s="304"/>
      <c r="AF56" s="305">
        <v>0</v>
      </c>
      <c r="AG56" s="305"/>
      <c r="AH56" s="305"/>
      <c r="AI56" s="305"/>
      <c r="AJ56" s="305"/>
      <c r="AK56" s="305"/>
      <c r="AL56" s="305"/>
      <c r="AM56" s="306" t="s">
        <v>25</v>
      </c>
      <c r="AN56" s="306"/>
      <c r="AO56" s="306"/>
      <c r="AP56" s="306"/>
      <c r="AQ56" s="306"/>
      <c r="AR56" s="306"/>
      <c r="AS56" s="306"/>
      <c r="AT56" s="306"/>
      <c r="AU56" s="307">
        <v>0</v>
      </c>
      <c r="AV56" s="308"/>
      <c r="AW56" s="308"/>
      <c r="AX56" s="309"/>
      <c r="AY56" s="307">
        <v>0</v>
      </c>
      <c r="AZ56" s="308"/>
      <c r="BA56" s="308"/>
      <c r="BB56" s="309"/>
      <c r="BC56" s="307">
        <v>0</v>
      </c>
      <c r="BD56" s="308"/>
      <c r="BE56" s="309"/>
      <c r="BF56" s="310">
        <v>0</v>
      </c>
      <c r="BG56" s="311"/>
      <c r="BH56" s="311"/>
      <c r="BI56" s="312"/>
      <c r="BJ56" s="307">
        <v>0</v>
      </c>
      <c r="BK56" s="308"/>
      <c r="BL56" s="308"/>
      <c r="BM56" s="308"/>
      <c r="BN56" s="308"/>
      <c r="BO56" s="308"/>
      <c r="BP56" s="308"/>
      <c r="BQ56" s="309"/>
      <c r="BR56" s="156" t="str">
        <f t="shared" si="1"/>
        <v>ок</v>
      </c>
    </row>
    <row r="57" spans="1:70" s="131" customFormat="1" x14ac:dyDescent="0.25">
      <c r="A57" s="409"/>
      <c r="B57" s="410"/>
      <c r="C57" s="416"/>
      <c r="D57" s="417"/>
      <c r="E57" s="417"/>
      <c r="F57" s="417"/>
      <c r="G57" s="417"/>
      <c r="H57" s="417"/>
      <c r="I57" s="417"/>
      <c r="J57" s="418"/>
      <c r="K57" s="425"/>
      <c r="L57" s="426"/>
      <c r="M57" s="426"/>
      <c r="N57" s="426"/>
      <c r="O57" s="426"/>
      <c r="P57" s="427"/>
      <c r="Q57" s="434"/>
      <c r="R57" s="435"/>
      <c r="S57" s="435"/>
      <c r="T57" s="435"/>
      <c r="U57" s="435"/>
      <c r="V57" s="435"/>
      <c r="W57" s="435"/>
      <c r="X57" s="436"/>
      <c r="Y57" s="304">
        <v>129900</v>
      </c>
      <c r="Z57" s="304"/>
      <c r="AA57" s="304"/>
      <c r="AB57" s="304"/>
      <c r="AC57" s="304"/>
      <c r="AD57" s="304"/>
      <c r="AE57" s="304"/>
      <c r="AF57" s="305">
        <v>0</v>
      </c>
      <c r="AG57" s="305"/>
      <c r="AH57" s="305"/>
      <c r="AI57" s="305"/>
      <c r="AJ57" s="305"/>
      <c r="AK57" s="305"/>
      <c r="AL57" s="305"/>
      <c r="AM57" s="306" t="s">
        <v>53</v>
      </c>
      <c r="AN57" s="306"/>
      <c r="AO57" s="306"/>
      <c r="AP57" s="306"/>
      <c r="AQ57" s="306"/>
      <c r="AR57" s="306"/>
      <c r="AS57" s="306"/>
      <c r="AT57" s="306"/>
      <c r="AU57" s="307">
        <f>AY57+BC57+BF57</f>
        <v>129900</v>
      </c>
      <c r="AV57" s="308"/>
      <c r="AW57" s="308"/>
      <c r="AX57" s="309"/>
      <c r="AY57" s="307">
        <v>129900</v>
      </c>
      <c r="AZ57" s="308"/>
      <c r="BA57" s="308"/>
      <c r="BB57" s="309"/>
      <c r="BC57" s="307">
        <v>0</v>
      </c>
      <c r="BD57" s="308"/>
      <c r="BE57" s="309"/>
      <c r="BF57" s="310">
        <v>0</v>
      </c>
      <c r="BG57" s="311"/>
      <c r="BH57" s="311"/>
      <c r="BI57" s="312"/>
      <c r="BJ57" s="307">
        <f>Y57-AF57-AU57</f>
        <v>0</v>
      </c>
      <c r="BK57" s="308"/>
      <c r="BL57" s="308"/>
      <c r="BM57" s="308"/>
      <c r="BN57" s="308"/>
      <c r="BO57" s="308"/>
      <c r="BP57" s="308"/>
      <c r="BQ57" s="309"/>
      <c r="BR57" s="156" t="str">
        <f t="shared" si="1"/>
        <v>ок</v>
      </c>
    </row>
    <row r="58" spans="1:70" s="131" customFormat="1" ht="15.6" customHeight="1" x14ac:dyDescent="0.25">
      <c r="A58" s="411"/>
      <c r="B58" s="412"/>
      <c r="C58" s="419"/>
      <c r="D58" s="420"/>
      <c r="E58" s="420"/>
      <c r="F58" s="420"/>
      <c r="G58" s="420"/>
      <c r="H58" s="420"/>
      <c r="I58" s="420"/>
      <c r="J58" s="421"/>
      <c r="K58" s="428"/>
      <c r="L58" s="429"/>
      <c r="M58" s="429"/>
      <c r="N58" s="429"/>
      <c r="O58" s="429"/>
      <c r="P58" s="430"/>
      <c r="Q58" s="437"/>
      <c r="R58" s="438"/>
      <c r="S58" s="438"/>
      <c r="T58" s="438"/>
      <c r="U58" s="438"/>
      <c r="V58" s="438"/>
      <c r="W58" s="438"/>
      <c r="X58" s="439"/>
      <c r="Y58" s="403">
        <v>0</v>
      </c>
      <c r="Z58" s="403"/>
      <c r="AA58" s="403"/>
      <c r="AB58" s="403"/>
      <c r="AC58" s="403"/>
      <c r="AD58" s="403"/>
      <c r="AE58" s="403"/>
      <c r="AF58" s="305">
        <v>0</v>
      </c>
      <c r="AG58" s="305"/>
      <c r="AH58" s="305"/>
      <c r="AI58" s="305"/>
      <c r="AJ58" s="305"/>
      <c r="AK58" s="305"/>
      <c r="AL58" s="305"/>
      <c r="AM58" s="306" t="s">
        <v>45</v>
      </c>
      <c r="AN58" s="306"/>
      <c r="AO58" s="306"/>
      <c r="AP58" s="306"/>
      <c r="AQ58" s="306"/>
      <c r="AR58" s="306"/>
      <c r="AS58" s="306"/>
      <c r="AT58" s="306"/>
      <c r="AU58" s="301">
        <v>0</v>
      </c>
      <c r="AV58" s="302"/>
      <c r="AW58" s="302"/>
      <c r="AX58" s="303"/>
      <c r="AY58" s="404">
        <v>0</v>
      </c>
      <c r="AZ58" s="405"/>
      <c r="BA58" s="405"/>
      <c r="BB58" s="406"/>
      <c r="BC58" s="301">
        <v>0</v>
      </c>
      <c r="BD58" s="302"/>
      <c r="BE58" s="303"/>
      <c r="BF58" s="404">
        <v>0</v>
      </c>
      <c r="BG58" s="405"/>
      <c r="BH58" s="405"/>
      <c r="BI58" s="406"/>
      <c r="BJ58" s="301">
        <v>0</v>
      </c>
      <c r="BK58" s="302"/>
      <c r="BL58" s="302"/>
      <c r="BM58" s="302"/>
      <c r="BN58" s="302"/>
      <c r="BO58" s="302"/>
      <c r="BP58" s="302"/>
      <c r="BQ58" s="303"/>
      <c r="BR58" s="156" t="str">
        <f t="shared" si="1"/>
        <v>ок</v>
      </c>
    </row>
    <row r="59" spans="1:70" s="161" customFormat="1" ht="18" customHeight="1" x14ac:dyDescent="0.25">
      <c r="A59" s="396" t="s">
        <v>250</v>
      </c>
      <c r="B59" s="397"/>
      <c r="C59" s="397"/>
      <c r="D59" s="397"/>
      <c r="E59" s="397"/>
      <c r="F59" s="397"/>
      <c r="G59" s="397"/>
      <c r="H59" s="397"/>
      <c r="I59" s="397"/>
      <c r="J59" s="397"/>
      <c r="K59" s="398">
        <f>SUM(K60:P63)</f>
        <v>0</v>
      </c>
      <c r="L59" s="398"/>
      <c r="M59" s="398"/>
      <c r="N59" s="398"/>
      <c r="O59" s="398"/>
      <c r="P59" s="398"/>
      <c r="Q59" s="398">
        <f>SUM(Q60:X63)</f>
        <v>0</v>
      </c>
      <c r="R59" s="398"/>
      <c r="S59" s="398"/>
      <c r="T59" s="398"/>
      <c r="U59" s="398"/>
      <c r="V59" s="398"/>
      <c r="W59" s="398"/>
      <c r="X59" s="398"/>
      <c r="Y59" s="399">
        <f>SUM(Y60:AE63)</f>
        <v>1463326</v>
      </c>
      <c r="Z59" s="400"/>
      <c r="AA59" s="400"/>
      <c r="AB59" s="400"/>
      <c r="AC59" s="400"/>
      <c r="AD59" s="400"/>
      <c r="AE59" s="401"/>
      <c r="AF59" s="366">
        <f>AF19+AF24+AF29+AF34+AF39+AF44+AF49+AF54</f>
        <v>45549</v>
      </c>
      <c r="AG59" s="366"/>
      <c r="AH59" s="366"/>
      <c r="AI59" s="366"/>
      <c r="AJ59" s="366"/>
      <c r="AK59" s="366"/>
      <c r="AL59" s="366"/>
      <c r="AM59" s="402" t="s">
        <v>244</v>
      </c>
      <c r="AN59" s="402"/>
      <c r="AO59" s="402"/>
      <c r="AP59" s="402"/>
      <c r="AQ59" s="402"/>
      <c r="AR59" s="402"/>
      <c r="AS59" s="402"/>
      <c r="AT59" s="402"/>
      <c r="AU59" s="392">
        <f>AU19+AU24+AU29+AU34+AU39+AU44+AU54+AU49</f>
        <v>500339.5</v>
      </c>
      <c r="AV59" s="393"/>
      <c r="AW59" s="393"/>
      <c r="AX59" s="394"/>
      <c r="AY59" s="392">
        <f>AY19+AY24+AY29+AY34+AY39+AY44+AY54+AY49</f>
        <v>485483.5</v>
      </c>
      <c r="AZ59" s="393"/>
      <c r="BA59" s="393"/>
      <c r="BB59" s="394"/>
      <c r="BC59" s="392">
        <f>BC19+BC24+BC34+BC29+BC39+BC44+BC47+BC54</f>
        <v>14856</v>
      </c>
      <c r="BD59" s="393"/>
      <c r="BE59" s="394"/>
      <c r="BF59" s="307">
        <f>BF19+BF24+BF29+BF34+BF39</f>
        <v>0</v>
      </c>
      <c r="BG59" s="308"/>
      <c r="BH59" s="308"/>
      <c r="BI59" s="309"/>
      <c r="BJ59" s="392">
        <f>BJ19+BJ24+BJ29+BJ34+BJ39+BJ44+BJ49+BJ54</f>
        <v>917437.5</v>
      </c>
      <c r="BK59" s="393"/>
      <c r="BL59" s="393"/>
      <c r="BM59" s="393"/>
      <c r="BN59" s="393"/>
      <c r="BO59" s="393"/>
      <c r="BP59" s="393"/>
      <c r="BQ59" s="394"/>
      <c r="BR59" s="156" t="str">
        <f t="shared" si="1"/>
        <v>ок</v>
      </c>
    </row>
    <row r="60" spans="1:70" ht="27.75" customHeight="1" x14ac:dyDescent="0.25">
      <c r="A60" s="327"/>
      <c r="B60" s="327"/>
      <c r="C60" s="395"/>
      <c r="D60" s="395"/>
      <c r="E60" s="395"/>
      <c r="F60" s="395"/>
      <c r="G60" s="395"/>
      <c r="H60" s="395"/>
      <c r="I60" s="395"/>
      <c r="J60" s="395"/>
      <c r="K60" s="327"/>
      <c r="L60" s="327"/>
      <c r="M60" s="327"/>
      <c r="N60" s="327"/>
      <c r="O60" s="327"/>
      <c r="P60" s="327"/>
      <c r="Q60" s="327"/>
      <c r="R60" s="327"/>
      <c r="S60" s="327"/>
      <c r="T60" s="327"/>
      <c r="U60" s="327"/>
      <c r="V60" s="327"/>
      <c r="W60" s="327"/>
      <c r="X60" s="327"/>
      <c r="Y60" s="366">
        <f>Y20+Y25+Y30+Y35+Y40</f>
        <v>0</v>
      </c>
      <c r="Z60" s="366"/>
      <c r="AA60" s="366"/>
      <c r="AB60" s="366"/>
      <c r="AC60" s="366"/>
      <c r="AD60" s="366"/>
      <c r="AE60" s="366"/>
      <c r="AF60" s="366">
        <f t="shared" ref="AF60" si="12">AF20+AF25+AF30+AF35+AF40</f>
        <v>0</v>
      </c>
      <c r="AG60" s="366"/>
      <c r="AH60" s="366"/>
      <c r="AI60" s="366"/>
      <c r="AJ60" s="366"/>
      <c r="AK60" s="366"/>
      <c r="AL60" s="366"/>
      <c r="AM60" s="331" t="s">
        <v>35</v>
      </c>
      <c r="AN60" s="331"/>
      <c r="AO60" s="331"/>
      <c r="AP60" s="331"/>
      <c r="AQ60" s="331"/>
      <c r="AR60" s="331"/>
      <c r="AS60" s="331"/>
      <c r="AT60" s="331"/>
      <c r="AU60" s="307">
        <f t="shared" ref="AU60:AU61" si="13">AU20+AU25+AU30+AU35+AU40</f>
        <v>0</v>
      </c>
      <c r="AV60" s="308"/>
      <c r="AW60" s="308"/>
      <c r="AX60" s="309"/>
      <c r="AY60" s="307">
        <f t="shared" ref="AY60:AY61" si="14">AY20+AY25+AY30+AY35+AY40</f>
        <v>0</v>
      </c>
      <c r="AZ60" s="308"/>
      <c r="BA60" s="308"/>
      <c r="BB60" s="309"/>
      <c r="BC60" s="307">
        <f t="shared" ref="BC60:BC63" si="15">BC20+BC25+BC35+BC30+BC40</f>
        <v>0</v>
      </c>
      <c r="BD60" s="308"/>
      <c r="BE60" s="309"/>
      <c r="BF60" s="307">
        <f t="shared" ref="BF60:BF63" si="16">BF20+BF25+BF30+BF35+BF40</f>
        <v>0</v>
      </c>
      <c r="BG60" s="308"/>
      <c r="BH60" s="308"/>
      <c r="BI60" s="309"/>
      <c r="BJ60" s="307">
        <f t="shared" ref="BJ60:BJ61" si="17">BJ20+BJ25+BJ30+BJ35+BJ40</f>
        <v>0</v>
      </c>
      <c r="BK60" s="308"/>
      <c r="BL60" s="308"/>
      <c r="BM60" s="308"/>
      <c r="BN60" s="308"/>
      <c r="BO60" s="308"/>
      <c r="BP60" s="308"/>
      <c r="BQ60" s="309"/>
      <c r="BR60" s="156" t="str">
        <f t="shared" si="1"/>
        <v>ок</v>
      </c>
    </row>
    <row r="61" spans="1:70" x14ac:dyDescent="0.25">
      <c r="A61" s="327"/>
      <c r="B61" s="327"/>
      <c r="C61" s="395"/>
      <c r="D61" s="395"/>
      <c r="E61" s="395"/>
      <c r="F61" s="395"/>
      <c r="G61" s="395"/>
      <c r="H61" s="395"/>
      <c r="I61" s="395"/>
      <c r="J61" s="395"/>
      <c r="K61" s="327"/>
      <c r="L61" s="327"/>
      <c r="M61" s="327"/>
      <c r="N61" s="327"/>
      <c r="O61" s="327"/>
      <c r="P61" s="327"/>
      <c r="Q61" s="327"/>
      <c r="R61" s="327"/>
      <c r="S61" s="327"/>
      <c r="T61" s="327"/>
      <c r="U61" s="327"/>
      <c r="V61" s="327"/>
      <c r="W61" s="327"/>
      <c r="X61" s="327"/>
      <c r="Y61" s="366">
        <f t="shared" ref="Y61" si="18">Y21+Y26+Y31+Y36+Y41</f>
        <v>0</v>
      </c>
      <c r="Z61" s="366"/>
      <c r="AA61" s="366"/>
      <c r="AB61" s="366"/>
      <c r="AC61" s="366"/>
      <c r="AD61" s="366"/>
      <c r="AE61" s="366"/>
      <c r="AF61" s="366">
        <f>AF21+AF26+AF31+AF36+AF41</f>
        <v>0</v>
      </c>
      <c r="AG61" s="366"/>
      <c r="AH61" s="366"/>
      <c r="AI61" s="366"/>
      <c r="AJ61" s="366"/>
      <c r="AK61" s="366"/>
      <c r="AL61" s="366"/>
      <c r="AM61" s="331" t="s">
        <v>25</v>
      </c>
      <c r="AN61" s="331"/>
      <c r="AO61" s="331"/>
      <c r="AP61" s="331"/>
      <c r="AQ61" s="331"/>
      <c r="AR61" s="331"/>
      <c r="AS61" s="331"/>
      <c r="AT61" s="331"/>
      <c r="AU61" s="307">
        <f t="shared" si="13"/>
        <v>0</v>
      </c>
      <c r="AV61" s="308"/>
      <c r="AW61" s="308"/>
      <c r="AX61" s="309"/>
      <c r="AY61" s="307">
        <f t="shared" si="14"/>
        <v>0</v>
      </c>
      <c r="AZ61" s="308"/>
      <c r="BA61" s="308"/>
      <c r="BB61" s="309"/>
      <c r="BC61" s="307">
        <f t="shared" si="15"/>
        <v>0</v>
      </c>
      <c r="BD61" s="308"/>
      <c r="BE61" s="309"/>
      <c r="BF61" s="307">
        <f t="shared" si="16"/>
        <v>0</v>
      </c>
      <c r="BG61" s="308"/>
      <c r="BH61" s="308"/>
      <c r="BI61" s="309"/>
      <c r="BJ61" s="307">
        <f t="shared" si="17"/>
        <v>0</v>
      </c>
      <c r="BK61" s="308"/>
      <c r="BL61" s="308"/>
      <c r="BM61" s="308"/>
      <c r="BN61" s="308"/>
      <c r="BO61" s="308"/>
      <c r="BP61" s="308"/>
      <c r="BQ61" s="309"/>
      <c r="BR61" s="156" t="str">
        <f t="shared" si="1"/>
        <v>ок</v>
      </c>
    </row>
    <row r="62" spans="1:70" x14ac:dyDescent="0.25">
      <c r="A62" s="327"/>
      <c r="B62" s="327"/>
      <c r="C62" s="395"/>
      <c r="D62" s="395"/>
      <c r="E62" s="395"/>
      <c r="F62" s="395"/>
      <c r="G62" s="395"/>
      <c r="H62" s="395"/>
      <c r="I62" s="395"/>
      <c r="J62" s="395"/>
      <c r="K62" s="327"/>
      <c r="L62" s="327"/>
      <c r="M62" s="327"/>
      <c r="N62" s="327"/>
      <c r="O62" s="327"/>
      <c r="P62" s="327"/>
      <c r="Q62" s="327"/>
      <c r="R62" s="327"/>
      <c r="S62" s="327"/>
      <c r="T62" s="327"/>
      <c r="U62" s="327"/>
      <c r="V62" s="327"/>
      <c r="W62" s="327"/>
      <c r="X62" s="327"/>
      <c r="Y62" s="366">
        <f>Y22+Y27+Y32+Y37+Y42+Y47+Y57++Y52</f>
        <v>275458</v>
      </c>
      <c r="Z62" s="366"/>
      <c r="AA62" s="366"/>
      <c r="AB62" s="366"/>
      <c r="AC62" s="366"/>
      <c r="AD62" s="366"/>
      <c r="AE62" s="366"/>
      <c r="AF62" s="366">
        <f>AF22+AF27+AF32+AF37+AF42+AF47+AF57</f>
        <v>43668</v>
      </c>
      <c r="AG62" s="366"/>
      <c r="AH62" s="366"/>
      <c r="AI62" s="366"/>
      <c r="AJ62" s="366"/>
      <c r="AK62" s="366"/>
      <c r="AL62" s="366"/>
      <c r="AM62" s="331" t="s">
        <v>53</v>
      </c>
      <c r="AN62" s="331"/>
      <c r="AO62" s="331"/>
      <c r="AP62" s="331"/>
      <c r="AQ62" s="331"/>
      <c r="AR62" s="331"/>
      <c r="AS62" s="331"/>
      <c r="AT62" s="331"/>
      <c r="AU62" s="307">
        <f>AU22+AU27+AU32+AU37+AU42+AU47+AU57+AU52</f>
        <v>231790</v>
      </c>
      <c r="AV62" s="308"/>
      <c r="AW62" s="308"/>
      <c r="AX62" s="309"/>
      <c r="AY62" s="307">
        <f>AY22+AY27+AY32+AY37+AY42+AY47+AY57+AY52</f>
        <v>231790</v>
      </c>
      <c r="AZ62" s="308"/>
      <c r="BA62" s="308"/>
      <c r="BB62" s="309"/>
      <c r="BC62" s="307">
        <f>BC22+BC27+BC37+BC32+BC42</f>
        <v>0</v>
      </c>
      <c r="BD62" s="308"/>
      <c r="BE62" s="309"/>
      <c r="BF62" s="307">
        <f t="shared" si="16"/>
        <v>0</v>
      </c>
      <c r="BG62" s="308"/>
      <c r="BH62" s="308"/>
      <c r="BI62" s="309"/>
      <c r="BJ62" s="307">
        <f>BJ22+BJ27+BJ32+BJ37+BJ42</f>
        <v>0</v>
      </c>
      <c r="BK62" s="308"/>
      <c r="BL62" s="308"/>
      <c r="BM62" s="308"/>
      <c r="BN62" s="308"/>
      <c r="BO62" s="308"/>
      <c r="BP62" s="308"/>
      <c r="BQ62" s="309"/>
      <c r="BR62" s="156" t="str">
        <f>IF(AF62+AY62+BC62+BF62+BJ62=Y62,"ок","неверно")</f>
        <v>ок</v>
      </c>
    </row>
    <row r="63" spans="1:70" x14ac:dyDescent="0.25">
      <c r="A63" s="327"/>
      <c r="B63" s="327"/>
      <c r="C63" s="395"/>
      <c r="D63" s="395"/>
      <c r="E63" s="395"/>
      <c r="F63" s="395"/>
      <c r="G63" s="395"/>
      <c r="H63" s="395"/>
      <c r="I63" s="395"/>
      <c r="J63" s="395"/>
      <c r="K63" s="327"/>
      <c r="L63" s="327"/>
      <c r="M63" s="327"/>
      <c r="N63" s="327"/>
      <c r="O63" s="327"/>
      <c r="P63" s="327"/>
      <c r="Q63" s="327"/>
      <c r="R63" s="327"/>
      <c r="S63" s="327"/>
      <c r="T63" s="327"/>
      <c r="U63" s="327"/>
      <c r="V63" s="327"/>
      <c r="W63" s="327"/>
      <c r="X63" s="327"/>
      <c r="Y63" s="366">
        <f>Y23+Y28+Y33+Y38+Y43+Y48+Y53+Y58</f>
        <v>1187868</v>
      </c>
      <c r="Z63" s="366"/>
      <c r="AA63" s="366"/>
      <c r="AB63" s="366"/>
      <c r="AC63" s="366"/>
      <c r="AD63" s="366"/>
      <c r="AE63" s="366"/>
      <c r="AF63" s="366">
        <f>AF23+AF28+AF33+AF38+AF43</f>
        <v>1881</v>
      </c>
      <c r="AG63" s="366"/>
      <c r="AH63" s="366"/>
      <c r="AI63" s="366"/>
      <c r="AJ63" s="366"/>
      <c r="AK63" s="366"/>
      <c r="AL63" s="366"/>
      <c r="AM63" s="331" t="s">
        <v>45</v>
      </c>
      <c r="AN63" s="331"/>
      <c r="AO63" s="331"/>
      <c r="AP63" s="331"/>
      <c r="AQ63" s="331"/>
      <c r="AR63" s="331"/>
      <c r="AS63" s="331"/>
      <c r="AT63" s="331"/>
      <c r="AU63" s="307">
        <f>AU23+AU28+AU33+AU38+AU43+AU48+AU53+AU58</f>
        <v>268549.5</v>
      </c>
      <c r="AV63" s="308"/>
      <c r="AW63" s="308"/>
      <c r="AX63" s="309"/>
      <c r="AY63" s="307">
        <f>AY23+AY28+AY33+AY38+AY43+AY48+AY53+AY58</f>
        <v>253693.5</v>
      </c>
      <c r="AZ63" s="308"/>
      <c r="BA63" s="308"/>
      <c r="BB63" s="309"/>
      <c r="BC63" s="307">
        <f t="shared" si="15"/>
        <v>14856</v>
      </c>
      <c r="BD63" s="308"/>
      <c r="BE63" s="309"/>
      <c r="BF63" s="307">
        <f t="shared" si="16"/>
        <v>0</v>
      </c>
      <c r="BG63" s="308"/>
      <c r="BH63" s="308"/>
      <c r="BI63" s="309"/>
      <c r="BJ63" s="307">
        <f>BJ23+BJ28+BJ33+BJ38+BJ43</f>
        <v>917437.5</v>
      </c>
      <c r="BK63" s="308"/>
      <c r="BL63" s="308"/>
      <c r="BM63" s="308"/>
      <c r="BN63" s="308"/>
      <c r="BO63" s="308"/>
      <c r="BP63" s="308"/>
      <c r="BQ63" s="309"/>
      <c r="BR63" s="156" t="str">
        <f t="shared" si="1"/>
        <v>ок</v>
      </c>
    </row>
  </sheetData>
  <autoFilter ref="A18:BQ63">
    <filterColumn colId="0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8" showButton="0"/>
    <filterColumn colId="39" showButton="0"/>
    <filterColumn colId="40" showButton="0"/>
    <filterColumn colId="41" showButton="0"/>
    <filterColumn colId="42" showButton="0"/>
    <filterColumn colId="43" showButton="0"/>
    <filterColumn colId="44" showButton="0"/>
    <filterColumn colId="46" showButton="0"/>
    <filterColumn colId="47" showButton="0"/>
    <filterColumn colId="48" showButton="0"/>
    <filterColumn colId="50" showButton="0"/>
    <filterColumn colId="51" showButton="0"/>
    <filterColumn colId="52" showButton="0"/>
    <filterColumn colId="54" showButton="0"/>
    <filterColumn colId="55" showButton="0"/>
    <filterColumn colId="57" showButton="0"/>
    <filterColumn colId="58" showButton="0"/>
    <filterColumn colId="59" showButton="0"/>
    <filterColumn colId="61" showButton="0"/>
    <filterColumn colId="62" showButton="0"/>
    <filterColumn colId="63" showButton="0"/>
    <filterColumn colId="64" showButton="0"/>
    <filterColumn colId="65" showButton="0"/>
    <filterColumn colId="66" showButton="0"/>
    <filterColumn colId="67" showButton="0"/>
  </autoFilter>
  <mergeCells count="445">
    <mergeCell ref="BC53:BE53"/>
    <mergeCell ref="BF53:BI53"/>
    <mergeCell ref="BJ53:BQ53"/>
    <mergeCell ref="Y50:AE50"/>
    <mergeCell ref="AF50:AL50"/>
    <mergeCell ref="AM50:AT50"/>
    <mergeCell ref="AU50:AX50"/>
    <mergeCell ref="A49:B53"/>
    <mergeCell ref="C49:J53"/>
    <mergeCell ref="K49:P53"/>
    <mergeCell ref="Q49:X53"/>
    <mergeCell ref="Y53:AE53"/>
    <mergeCell ref="AF53:AL53"/>
    <mergeCell ref="AM53:AT53"/>
    <mergeCell ref="AU53:AX53"/>
    <mergeCell ref="AY53:BB53"/>
    <mergeCell ref="Y51:AE51"/>
    <mergeCell ref="AF51:AL51"/>
    <mergeCell ref="AM51:AT51"/>
    <mergeCell ref="AU51:AX51"/>
    <mergeCell ref="AY51:BB51"/>
    <mergeCell ref="BC51:BE51"/>
    <mergeCell ref="BF51:BI51"/>
    <mergeCell ref="BJ51:BQ51"/>
    <mergeCell ref="Y52:AE52"/>
    <mergeCell ref="AF52:AL52"/>
    <mergeCell ref="AM52:AT52"/>
    <mergeCell ref="AU52:AX52"/>
    <mergeCell ref="AY52:BB52"/>
    <mergeCell ref="BC52:BE52"/>
    <mergeCell ref="BF52:BI52"/>
    <mergeCell ref="BJ52:BQ52"/>
    <mergeCell ref="AY49:BB49"/>
    <mergeCell ref="BC49:BE49"/>
    <mergeCell ref="BF49:BI49"/>
    <mergeCell ref="BJ49:BQ49"/>
    <mergeCell ref="BJ46:BQ46"/>
    <mergeCell ref="AY50:BB50"/>
    <mergeCell ref="BC50:BE50"/>
    <mergeCell ref="BF50:BI50"/>
    <mergeCell ref="BJ50:BQ50"/>
    <mergeCell ref="A44:B48"/>
    <mergeCell ref="C44:J48"/>
    <mergeCell ref="K44:P48"/>
    <mergeCell ref="BC44:BE44"/>
    <mergeCell ref="BF44:BI44"/>
    <mergeCell ref="BJ44:BQ44"/>
    <mergeCell ref="Y45:AE45"/>
    <mergeCell ref="AF45:AL45"/>
    <mergeCell ref="AM45:AT45"/>
    <mergeCell ref="AU45:AX45"/>
    <mergeCell ref="AY45:BB45"/>
    <mergeCell ref="BC45:BE45"/>
    <mergeCell ref="BF45:BI45"/>
    <mergeCell ref="BJ45:BQ45"/>
    <mergeCell ref="BF48:BI48"/>
    <mergeCell ref="BJ48:BQ48"/>
    <mergeCell ref="AY47:BB47"/>
    <mergeCell ref="BC47:BE47"/>
    <mergeCell ref="BF47:BI47"/>
    <mergeCell ref="BJ47:BQ47"/>
    <mergeCell ref="Y48:AE48"/>
    <mergeCell ref="AF48:AL48"/>
    <mergeCell ref="AM48:AT48"/>
    <mergeCell ref="Q44:X48"/>
    <mergeCell ref="BC63:BE63"/>
    <mergeCell ref="BF63:BI63"/>
    <mergeCell ref="AU62:AX62"/>
    <mergeCell ref="AY62:BB62"/>
    <mergeCell ref="BC62:BE62"/>
    <mergeCell ref="BF62:BI62"/>
    <mergeCell ref="Y46:AE46"/>
    <mergeCell ref="AF46:AL46"/>
    <mergeCell ref="AM46:AT46"/>
    <mergeCell ref="AU46:AX46"/>
    <mergeCell ref="AY46:BB46"/>
    <mergeCell ref="BC46:BE46"/>
    <mergeCell ref="BF46:BI46"/>
    <mergeCell ref="AU48:AX48"/>
    <mergeCell ref="AY48:BB48"/>
    <mergeCell ref="BC48:BE48"/>
    <mergeCell ref="AM47:AT47"/>
    <mergeCell ref="AU47:AX47"/>
    <mergeCell ref="BC59:BE59"/>
    <mergeCell ref="BF59:BI59"/>
    <mergeCell ref="BC54:BE54"/>
    <mergeCell ref="BF54:BI54"/>
    <mergeCell ref="BC58:BE58"/>
    <mergeCell ref="BF58:BI58"/>
    <mergeCell ref="A54:B58"/>
    <mergeCell ref="C54:J58"/>
    <mergeCell ref="K54:P58"/>
    <mergeCell ref="Q54:X58"/>
    <mergeCell ref="Y54:AE54"/>
    <mergeCell ref="AF54:AL54"/>
    <mergeCell ref="AM54:AT54"/>
    <mergeCell ref="AU54:AX54"/>
    <mergeCell ref="AY54:BB54"/>
    <mergeCell ref="Y44:AE44"/>
    <mergeCell ref="AF44:AL44"/>
    <mergeCell ref="AM44:AT44"/>
    <mergeCell ref="AU44:AX44"/>
    <mergeCell ref="AY44:BB44"/>
    <mergeCell ref="Y47:AE47"/>
    <mergeCell ref="AF47:AL47"/>
    <mergeCell ref="Q63:X63"/>
    <mergeCell ref="Y63:AE63"/>
    <mergeCell ref="AU59:AX59"/>
    <mergeCell ref="AY59:BB59"/>
    <mergeCell ref="AF63:AL63"/>
    <mergeCell ref="AM63:AT63"/>
    <mergeCell ref="AU63:AX63"/>
    <mergeCell ref="AY63:BB63"/>
    <mergeCell ref="Y58:AE58"/>
    <mergeCell ref="AF58:AL58"/>
    <mergeCell ref="AM58:AT58"/>
    <mergeCell ref="AU58:AX58"/>
    <mergeCell ref="AY58:BB58"/>
    <mergeCell ref="Y49:AE49"/>
    <mergeCell ref="AF49:AL49"/>
    <mergeCell ref="AM49:AT49"/>
    <mergeCell ref="AU49:AX49"/>
    <mergeCell ref="BJ63:BQ63"/>
    <mergeCell ref="BJ62:BQ62"/>
    <mergeCell ref="A61:B61"/>
    <mergeCell ref="C61:J61"/>
    <mergeCell ref="K61:P61"/>
    <mergeCell ref="Q61:X61"/>
    <mergeCell ref="Y61:AE61"/>
    <mergeCell ref="AF61:AL61"/>
    <mergeCell ref="AM61:AT61"/>
    <mergeCell ref="AU61:AX61"/>
    <mergeCell ref="AY61:BB61"/>
    <mergeCell ref="BC61:BE61"/>
    <mergeCell ref="BF61:BI61"/>
    <mergeCell ref="BJ61:BQ61"/>
    <mergeCell ref="A62:B62"/>
    <mergeCell ref="C62:J62"/>
    <mergeCell ref="K62:P62"/>
    <mergeCell ref="Q62:X62"/>
    <mergeCell ref="Y62:AE62"/>
    <mergeCell ref="AF62:AL62"/>
    <mergeCell ref="AM62:AT62"/>
    <mergeCell ref="A63:B63"/>
    <mergeCell ref="C63:J63"/>
    <mergeCell ref="K63:P63"/>
    <mergeCell ref="BJ59:BQ59"/>
    <mergeCell ref="A60:B60"/>
    <mergeCell ref="C60:J60"/>
    <mergeCell ref="K60:P60"/>
    <mergeCell ref="Q60:X60"/>
    <mergeCell ref="Y60:AE60"/>
    <mergeCell ref="A59:J59"/>
    <mergeCell ref="K59:P59"/>
    <mergeCell ref="Q59:X59"/>
    <mergeCell ref="Y59:AE59"/>
    <mergeCell ref="AF59:AL59"/>
    <mergeCell ref="AM59:AT59"/>
    <mergeCell ref="BJ60:BQ60"/>
    <mergeCell ref="AF60:AL60"/>
    <mergeCell ref="AM60:AT60"/>
    <mergeCell ref="AU60:AX60"/>
    <mergeCell ref="AY60:BB60"/>
    <mergeCell ref="BC60:BE60"/>
    <mergeCell ref="BF60:BI60"/>
    <mergeCell ref="AY40:BB40"/>
    <mergeCell ref="BC40:BE40"/>
    <mergeCell ref="BF40:BI40"/>
    <mergeCell ref="BJ40:BQ40"/>
    <mergeCell ref="BF42:BI42"/>
    <mergeCell ref="BJ42:BQ42"/>
    <mergeCell ref="Y43:AE43"/>
    <mergeCell ref="AF43:AL43"/>
    <mergeCell ref="AM43:AT43"/>
    <mergeCell ref="AU43:AX43"/>
    <mergeCell ref="AY43:BB43"/>
    <mergeCell ref="BC43:BE43"/>
    <mergeCell ref="BF43:BI43"/>
    <mergeCell ref="BJ43:BQ43"/>
    <mergeCell ref="Y42:AE42"/>
    <mergeCell ref="AF42:AL42"/>
    <mergeCell ref="AM42:AT42"/>
    <mergeCell ref="AU42:AX42"/>
    <mergeCell ref="AY42:BB42"/>
    <mergeCell ref="BC42:BE42"/>
    <mergeCell ref="AM39:AT39"/>
    <mergeCell ref="AU39:AX39"/>
    <mergeCell ref="AY39:BB39"/>
    <mergeCell ref="BC39:BE39"/>
    <mergeCell ref="BF39:BI39"/>
    <mergeCell ref="BJ39:BQ39"/>
    <mergeCell ref="A39:B43"/>
    <mergeCell ref="C39:J43"/>
    <mergeCell ref="K39:P43"/>
    <mergeCell ref="Q39:X43"/>
    <mergeCell ref="Y39:AE39"/>
    <mergeCell ref="AF39:AL39"/>
    <mergeCell ref="Y40:AE40"/>
    <mergeCell ref="AF40:AL40"/>
    <mergeCell ref="Y41:AE41"/>
    <mergeCell ref="AF41:AL41"/>
    <mergeCell ref="AM41:AT41"/>
    <mergeCell ref="AU41:AX41"/>
    <mergeCell ref="AY41:BB41"/>
    <mergeCell ref="BC41:BE41"/>
    <mergeCell ref="BF41:BI41"/>
    <mergeCell ref="BJ41:BQ41"/>
    <mergeCell ref="AM40:AT40"/>
    <mergeCell ref="AU40:AX40"/>
    <mergeCell ref="AY35:BB35"/>
    <mergeCell ref="BC35:BE35"/>
    <mergeCell ref="BF35:BI35"/>
    <mergeCell ref="BJ35:BQ35"/>
    <mergeCell ref="BF37:BI37"/>
    <mergeCell ref="BJ37:BQ37"/>
    <mergeCell ref="Y38:AE38"/>
    <mergeCell ref="AF38:AL38"/>
    <mergeCell ref="AM38:AT38"/>
    <mergeCell ref="AU38:AX38"/>
    <mergeCell ref="AY38:BB38"/>
    <mergeCell ref="BC38:BE38"/>
    <mergeCell ref="BF38:BI38"/>
    <mergeCell ref="BJ38:BQ38"/>
    <mergeCell ref="Y37:AE37"/>
    <mergeCell ref="AF37:AL37"/>
    <mergeCell ref="AM37:AT37"/>
    <mergeCell ref="AU37:AX37"/>
    <mergeCell ref="AY37:BB37"/>
    <mergeCell ref="BC37:BE37"/>
    <mergeCell ref="AM34:AT34"/>
    <mergeCell ref="AU34:AX34"/>
    <mergeCell ref="AY34:BB34"/>
    <mergeCell ref="BC34:BE34"/>
    <mergeCell ref="BF34:BI34"/>
    <mergeCell ref="BJ34:BQ34"/>
    <mergeCell ref="A34:B38"/>
    <mergeCell ref="C34:J38"/>
    <mergeCell ref="K34:P38"/>
    <mergeCell ref="Q34:X38"/>
    <mergeCell ref="Y34:AE34"/>
    <mergeCell ref="AF34:AL34"/>
    <mergeCell ref="Y35:AE35"/>
    <mergeCell ref="AF35:AL35"/>
    <mergeCell ref="Y36:AE36"/>
    <mergeCell ref="AF36:AL36"/>
    <mergeCell ref="AM36:AT36"/>
    <mergeCell ref="AU36:AX36"/>
    <mergeCell ref="AY36:BB36"/>
    <mergeCell ref="BC36:BE36"/>
    <mergeCell ref="BF36:BI36"/>
    <mergeCell ref="BJ36:BQ36"/>
    <mergeCell ref="AM35:AT35"/>
    <mergeCell ref="AU35:AX35"/>
    <mergeCell ref="AY30:BB30"/>
    <mergeCell ref="BC30:BE30"/>
    <mergeCell ref="BF30:BI30"/>
    <mergeCell ref="BJ30:BQ30"/>
    <mergeCell ref="BF32:BI32"/>
    <mergeCell ref="BJ32:BQ32"/>
    <mergeCell ref="Y33:AE33"/>
    <mergeCell ref="AF33:AL33"/>
    <mergeCell ref="AM33:AT33"/>
    <mergeCell ref="AU33:AX33"/>
    <mergeCell ref="AY33:BB33"/>
    <mergeCell ref="BC33:BE33"/>
    <mergeCell ref="BF33:BI33"/>
    <mergeCell ref="BJ33:BQ33"/>
    <mergeCell ref="Y32:AE32"/>
    <mergeCell ref="AF32:AL32"/>
    <mergeCell ref="AM32:AT32"/>
    <mergeCell ref="AU32:AX32"/>
    <mergeCell ref="AY32:BB32"/>
    <mergeCell ref="BC32:BE32"/>
    <mergeCell ref="AM29:AT29"/>
    <mergeCell ref="AU29:AX29"/>
    <mergeCell ref="AY29:BB29"/>
    <mergeCell ref="BC29:BE29"/>
    <mergeCell ref="BF29:BI29"/>
    <mergeCell ref="BJ29:BQ29"/>
    <mergeCell ref="A29:B33"/>
    <mergeCell ref="C29:J33"/>
    <mergeCell ref="K29:P33"/>
    <mergeCell ref="Q29:X33"/>
    <mergeCell ref="Y29:AE29"/>
    <mergeCell ref="AF29:AL29"/>
    <mergeCell ref="Y30:AE30"/>
    <mergeCell ref="AF30:AL30"/>
    <mergeCell ref="Y31:AE31"/>
    <mergeCell ref="AF31:AL31"/>
    <mergeCell ref="AM31:AT31"/>
    <mergeCell ref="AU31:AX31"/>
    <mergeCell ref="AY31:BB31"/>
    <mergeCell ref="BC31:BE31"/>
    <mergeCell ref="BF31:BI31"/>
    <mergeCell ref="BJ31:BQ31"/>
    <mergeCell ref="AM30:AT30"/>
    <mergeCell ref="AU30:AX30"/>
    <mergeCell ref="AY25:BB25"/>
    <mergeCell ref="BC25:BE25"/>
    <mergeCell ref="BF25:BI25"/>
    <mergeCell ref="BJ25:BQ25"/>
    <mergeCell ref="BF27:BI27"/>
    <mergeCell ref="BJ27:BQ27"/>
    <mergeCell ref="Y28:AE28"/>
    <mergeCell ref="AF28:AL28"/>
    <mergeCell ref="AM28:AT28"/>
    <mergeCell ref="AU28:AX28"/>
    <mergeCell ref="AY28:BB28"/>
    <mergeCell ref="BC28:BE28"/>
    <mergeCell ref="BF28:BI28"/>
    <mergeCell ref="BJ28:BQ28"/>
    <mergeCell ref="Y27:AE27"/>
    <mergeCell ref="AF27:AL27"/>
    <mergeCell ref="AM27:AT27"/>
    <mergeCell ref="AU27:AX27"/>
    <mergeCell ref="AY27:BB27"/>
    <mergeCell ref="BC27:BE27"/>
    <mergeCell ref="AM24:AT24"/>
    <mergeCell ref="AU24:AX24"/>
    <mergeCell ref="AY24:BB24"/>
    <mergeCell ref="BC24:BE24"/>
    <mergeCell ref="BF24:BI24"/>
    <mergeCell ref="BJ24:BQ24"/>
    <mergeCell ref="A24:B28"/>
    <mergeCell ref="C24:J28"/>
    <mergeCell ref="K24:P28"/>
    <mergeCell ref="Q24:X28"/>
    <mergeCell ref="Y24:AE24"/>
    <mergeCell ref="AF24:AL24"/>
    <mergeCell ref="Y25:AE25"/>
    <mergeCell ref="AF25:AL25"/>
    <mergeCell ref="Y26:AE26"/>
    <mergeCell ref="AF26:AL26"/>
    <mergeCell ref="AM26:AT26"/>
    <mergeCell ref="AU26:AX26"/>
    <mergeCell ref="AY26:BB26"/>
    <mergeCell ref="BC26:BE26"/>
    <mergeCell ref="BF26:BI26"/>
    <mergeCell ref="BJ26:BQ26"/>
    <mergeCell ref="AM25:AT25"/>
    <mergeCell ref="AU25:AX25"/>
    <mergeCell ref="AY20:BB20"/>
    <mergeCell ref="BC20:BE20"/>
    <mergeCell ref="BF20:BI20"/>
    <mergeCell ref="BJ20:BQ20"/>
    <mergeCell ref="BF22:BI22"/>
    <mergeCell ref="BJ22:BQ22"/>
    <mergeCell ref="Y23:AE23"/>
    <mergeCell ref="AF23:AL23"/>
    <mergeCell ref="AM23:AT23"/>
    <mergeCell ref="AU23:AX23"/>
    <mergeCell ref="AY23:BB23"/>
    <mergeCell ref="BC23:BE23"/>
    <mergeCell ref="BF23:BI23"/>
    <mergeCell ref="BJ23:BQ23"/>
    <mergeCell ref="Y22:AE22"/>
    <mergeCell ref="AF22:AL22"/>
    <mergeCell ref="AM22:AT22"/>
    <mergeCell ref="AU22:AX22"/>
    <mergeCell ref="AY22:BB22"/>
    <mergeCell ref="BC22:BE22"/>
    <mergeCell ref="AM19:AT19"/>
    <mergeCell ref="AU19:AX19"/>
    <mergeCell ref="AY19:BB19"/>
    <mergeCell ref="BC19:BE19"/>
    <mergeCell ref="BF19:BI19"/>
    <mergeCell ref="BJ19:BQ19"/>
    <mergeCell ref="A19:B23"/>
    <mergeCell ref="C19:J23"/>
    <mergeCell ref="K19:P23"/>
    <mergeCell ref="Q19:X23"/>
    <mergeCell ref="Y19:AE19"/>
    <mergeCell ref="AF19:AL19"/>
    <mergeCell ref="Y20:AE20"/>
    <mergeCell ref="AF20:AL20"/>
    <mergeCell ref="Y21:AE21"/>
    <mergeCell ref="AF21:AL21"/>
    <mergeCell ref="AM21:AT21"/>
    <mergeCell ref="AU21:AX21"/>
    <mergeCell ref="AY21:BB21"/>
    <mergeCell ref="BC21:BE21"/>
    <mergeCell ref="BF21:BI21"/>
    <mergeCell ref="BJ21:BQ21"/>
    <mergeCell ref="AM20:AT20"/>
    <mergeCell ref="AU20:AX20"/>
    <mergeCell ref="AM18:AT18"/>
    <mergeCell ref="AU18:AX18"/>
    <mergeCell ref="AY18:BB18"/>
    <mergeCell ref="BC18:BE18"/>
    <mergeCell ref="BF18:BI18"/>
    <mergeCell ref="BJ18:BQ18"/>
    <mergeCell ref="A18:B18"/>
    <mergeCell ref="C18:J18"/>
    <mergeCell ref="K18:P18"/>
    <mergeCell ref="Q18:X18"/>
    <mergeCell ref="Y18:AE18"/>
    <mergeCell ref="AF18:AL18"/>
    <mergeCell ref="A1:BQ1"/>
    <mergeCell ref="AT2:BQ2"/>
    <mergeCell ref="A4:BQ4"/>
    <mergeCell ref="AU16:BI16"/>
    <mergeCell ref="BJ16:BQ17"/>
    <mergeCell ref="AU17:AX17"/>
    <mergeCell ref="AY17:BB17"/>
    <mergeCell ref="BC17:BE17"/>
    <mergeCell ref="BF17:BI17"/>
    <mergeCell ref="A16:B17"/>
    <mergeCell ref="C16:J17"/>
    <mergeCell ref="K16:P17"/>
    <mergeCell ref="Q16:X17"/>
    <mergeCell ref="Y16:AE17"/>
    <mergeCell ref="AF16:AL17"/>
    <mergeCell ref="AM16:AT17"/>
    <mergeCell ref="BB5:BP6"/>
    <mergeCell ref="A7:BQ7"/>
    <mergeCell ref="A8:BQ8"/>
    <mergeCell ref="A9:BQ9"/>
    <mergeCell ref="A13:K13"/>
    <mergeCell ref="A14:R14"/>
    <mergeCell ref="BJ54:BQ54"/>
    <mergeCell ref="Y55:AE55"/>
    <mergeCell ref="AF55:AL55"/>
    <mergeCell ref="AM55:AT55"/>
    <mergeCell ref="AU55:AX55"/>
    <mergeCell ref="AY55:BB55"/>
    <mergeCell ref="BC55:BE55"/>
    <mergeCell ref="BF55:BI55"/>
    <mergeCell ref="BJ55:BQ55"/>
    <mergeCell ref="BJ58:BQ58"/>
    <mergeCell ref="Y56:AE56"/>
    <mergeCell ref="AF56:AL56"/>
    <mergeCell ref="AM56:AT56"/>
    <mergeCell ref="AU56:AX56"/>
    <mergeCell ref="AY56:BB56"/>
    <mergeCell ref="BC56:BE56"/>
    <mergeCell ref="BF56:BI56"/>
    <mergeCell ref="BJ56:BQ56"/>
    <mergeCell ref="Y57:AE57"/>
    <mergeCell ref="AF57:AL57"/>
    <mergeCell ref="AM57:AT57"/>
    <mergeCell ref="AU57:AX57"/>
    <mergeCell ref="AY57:BB57"/>
    <mergeCell ref="BC57:BE57"/>
    <mergeCell ref="BF57:BI57"/>
    <mergeCell ref="BJ57:BQ57"/>
  </mergeCells>
  <pageMargins left="0.27559055118110237" right="0.19685039370078741" top="0.43307086614173229" bottom="0.55118110236220474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10</vt:i4>
      </vt:variant>
    </vt:vector>
  </HeadingPairs>
  <TitlesOfParts>
    <vt:vector size="17" baseType="lpstr">
      <vt:lpstr>Приложение 2 </vt:lpstr>
      <vt:lpstr>Приложение 3</vt:lpstr>
      <vt:lpstr>Приложение 4 </vt:lpstr>
      <vt:lpstr>Приложение 5 </vt:lpstr>
      <vt:lpstr>дорожные карты</vt:lpstr>
      <vt:lpstr>адресный перечень </vt:lpstr>
      <vt:lpstr>Лист1</vt:lpstr>
      <vt:lpstr>'дорожные карты'!_Par502</vt:lpstr>
      <vt:lpstr>'адресный перечень '!Заголовки_для_печати</vt:lpstr>
      <vt:lpstr>'Приложение 3'!Заголовки_для_печати</vt:lpstr>
      <vt:lpstr>'Приложение 4 '!Заголовки_для_печати</vt:lpstr>
      <vt:lpstr>'Приложение 5 '!Заголовки_для_печати</vt:lpstr>
      <vt:lpstr>'адресный перечень '!Область_печати</vt:lpstr>
      <vt:lpstr>'Приложение 2 '!Область_печати</vt:lpstr>
      <vt:lpstr>'Приложение 3'!Область_печати</vt:lpstr>
      <vt:lpstr>'Приложение 4 '!Область_печати</vt:lpstr>
      <vt:lpstr>'Приложение 5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vvkrasilnikova</cp:lastModifiedBy>
  <cp:lastPrinted>2017-05-29T17:16:05Z</cp:lastPrinted>
  <dcterms:created xsi:type="dcterms:W3CDTF">1996-10-08T23:32:33Z</dcterms:created>
  <dcterms:modified xsi:type="dcterms:W3CDTF">2017-06-16T12:48:21Z</dcterms:modified>
</cp:coreProperties>
</file>