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480" windowWidth="9720" windowHeight="6960" activeTab="3"/>
  </bookViews>
  <sheets>
    <sheet name="Приложение 2" sheetId="18" r:id="rId1"/>
    <sheet name="Приложение 3 " sheetId="19" r:id="rId2"/>
    <sheet name="Приложение 4 " sheetId="17" r:id="rId3"/>
    <sheet name="Приложение 5" sheetId="21" r:id="rId4"/>
  </sheets>
  <definedNames>
    <definedName name="_xlnm._FilterDatabase" localSheetId="2" hidden="1">'Приложение 4 '!$A$5:$I$67</definedName>
    <definedName name="_xlnm._FilterDatabase" localSheetId="3" hidden="1">'Приложение 5'!$A$8:$M$69</definedName>
    <definedName name="_xlnm.Print_Titles" localSheetId="2">'Приложение 4 '!$3:$4</definedName>
    <definedName name="_xlnm.Print_Titles" localSheetId="3">'Приложение 5'!$6:$8</definedName>
    <definedName name="_xlnm.Print_Area" localSheetId="0">'Приложение 2'!$A$1:$J$24</definedName>
    <definedName name="_xlnm.Print_Area" localSheetId="1">'Приложение 3 '!$A$1:$N$13</definedName>
    <definedName name="_xlnm.Print_Area" localSheetId="2">'Приложение 4 '!$A$1:$I$81</definedName>
    <definedName name="_xlnm.Print_Area" localSheetId="3">'Приложение 5'!$A$1:$M$74</definedName>
  </definedNames>
  <calcPr calcId="145621"/>
</workbook>
</file>

<file path=xl/calcChain.xml><?xml version="1.0" encoding="utf-8"?>
<calcChain xmlns="http://schemas.openxmlformats.org/spreadsheetml/2006/main">
  <c r="H68" i="17" l="1"/>
  <c r="H69" i="17"/>
  <c r="H70" i="17"/>
  <c r="H71" i="17"/>
  <c r="H67" i="17"/>
  <c r="F77" i="17"/>
  <c r="H12" i="17"/>
  <c r="G41" i="21"/>
  <c r="F74" i="21"/>
  <c r="I73" i="21"/>
  <c r="J73" i="21" s="1"/>
  <c r="K73" i="21" s="1"/>
  <c r="H73" i="21"/>
  <c r="G73" i="21"/>
  <c r="I72" i="21"/>
  <c r="J72" i="21" s="1"/>
  <c r="K72" i="21" s="1"/>
  <c r="H72" i="21"/>
  <c r="G72" i="21"/>
  <c r="I71" i="21"/>
  <c r="J71" i="21" s="1"/>
  <c r="H71" i="21"/>
  <c r="H70" i="21" s="1"/>
  <c r="G71" i="21"/>
  <c r="G70" i="21" s="1"/>
  <c r="E70" i="21"/>
  <c r="G24" i="21"/>
  <c r="K71" i="21" l="1"/>
  <c r="K70" i="21" s="1"/>
  <c r="J70" i="21"/>
  <c r="F73" i="21"/>
  <c r="F72" i="21"/>
  <c r="I70" i="21"/>
  <c r="H58" i="17"/>
  <c r="H59" i="17"/>
  <c r="H60" i="17"/>
  <c r="H61" i="17"/>
  <c r="H57" i="17"/>
  <c r="F62" i="17"/>
  <c r="H28" i="17"/>
  <c r="H29" i="17"/>
  <c r="H30" i="17"/>
  <c r="H31" i="17"/>
  <c r="H27" i="17"/>
  <c r="H9" i="17"/>
  <c r="H10" i="17"/>
  <c r="H11" i="17"/>
  <c r="H8" i="17"/>
  <c r="H7" i="17"/>
  <c r="H41" i="21"/>
  <c r="I41" i="21"/>
  <c r="G15" i="21"/>
  <c r="H15" i="21"/>
  <c r="I15" i="21"/>
  <c r="G16" i="21"/>
  <c r="H16" i="21"/>
  <c r="I16" i="21"/>
  <c r="G17" i="21"/>
  <c r="H17" i="21"/>
  <c r="I17" i="21"/>
  <c r="H18" i="21"/>
  <c r="I18" i="21"/>
  <c r="J18" i="21"/>
  <c r="K18" i="21"/>
  <c r="G18" i="21"/>
  <c r="E38" i="21"/>
  <c r="E39" i="21"/>
  <c r="E40" i="21"/>
  <c r="E41" i="21"/>
  <c r="F63" i="21"/>
  <c r="E59" i="21"/>
  <c r="E53" i="21"/>
  <c r="E48" i="21"/>
  <c r="H13" i="21" l="1"/>
  <c r="F20" i="18" s="1"/>
  <c r="F57" i="17"/>
  <c r="F71" i="21"/>
  <c r="F70" i="21" s="1"/>
  <c r="I13" i="21"/>
  <c r="G20" i="18" s="1"/>
  <c r="G16" i="18" s="1"/>
  <c r="G13" i="21"/>
  <c r="E20" i="18" s="1"/>
  <c r="E16" i="18" s="1"/>
  <c r="E15" i="21"/>
  <c r="E16" i="21"/>
  <c r="E17" i="21"/>
  <c r="E18" i="21"/>
  <c r="H38" i="17"/>
  <c r="H39" i="17"/>
  <c r="H37" i="17"/>
  <c r="F16" i="18"/>
  <c r="E37" i="21" l="1"/>
  <c r="B13" i="18" s="1"/>
  <c r="F72" i="17"/>
  <c r="H40" i="17"/>
  <c r="F27" i="17"/>
  <c r="F22" i="17"/>
  <c r="F12" i="17"/>
  <c r="J41" i="21"/>
  <c r="J13" i="21" s="1"/>
  <c r="H20" i="18" s="1"/>
  <c r="I68" i="21"/>
  <c r="H68" i="21"/>
  <c r="G68" i="21"/>
  <c r="I67" i="21"/>
  <c r="H67" i="21"/>
  <c r="G67" i="21"/>
  <c r="I66" i="21"/>
  <c r="H66" i="21"/>
  <c r="G66" i="21"/>
  <c r="E65" i="21"/>
  <c r="J46" i="21"/>
  <c r="J45" i="21"/>
  <c r="J44" i="21"/>
  <c r="F36" i="21"/>
  <c r="J35" i="21"/>
  <c r="K35" i="21" s="1"/>
  <c r="J34" i="21"/>
  <c r="K34" i="21" s="1"/>
  <c r="F34" i="21" s="1"/>
  <c r="J33" i="21"/>
  <c r="K33" i="21" s="1"/>
  <c r="F30" i="21"/>
  <c r="J29" i="21"/>
  <c r="K29" i="21" s="1"/>
  <c r="J28" i="21"/>
  <c r="K28" i="21" s="1"/>
  <c r="F28" i="21" s="1"/>
  <c r="J27" i="21"/>
  <c r="K27" i="21" s="1"/>
  <c r="J23" i="21"/>
  <c r="J22" i="21"/>
  <c r="J21" i="21"/>
  <c r="E9" i="21"/>
  <c r="I43" i="21"/>
  <c r="H43" i="21"/>
  <c r="G43" i="21"/>
  <c r="E43" i="21"/>
  <c r="I32" i="21"/>
  <c r="H32" i="21"/>
  <c r="G32" i="21"/>
  <c r="E32" i="21"/>
  <c r="I26" i="21"/>
  <c r="H26" i="21"/>
  <c r="G26" i="21"/>
  <c r="E26" i="21"/>
  <c r="I20" i="21"/>
  <c r="H20" i="21"/>
  <c r="G20" i="21"/>
  <c r="E20" i="21"/>
  <c r="F52" i="17"/>
  <c r="F47" i="17"/>
  <c r="G60" i="21" l="1"/>
  <c r="G61" i="21"/>
  <c r="G39" i="21" s="1"/>
  <c r="G11" i="21" s="1"/>
  <c r="G62" i="21"/>
  <c r="H38" i="21"/>
  <c r="H10" i="21" s="1"/>
  <c r="H60" i="21"/>
  <c r="H59" i="21" s="1"/>
  <c r="H39" i="21"/>
  <c r="H11" i="21" s="1"/>
  <c r="H61" i="21"/>
  <c r="H40" i="21"/>
  <c r="H12" i="21" s="1"/>
  <c r="H9" i="21" s="1"/>
  <c r="H62" i="21"/>
  <c r="I38" i="21"/>
  <c r="I10" i="21" s="1"/>
  <c r="I60" i="21"/>
  <c r="I39" i="21"/>
  <c r="I11" i="21" s="1"/>
  <c r="I61" i="21"/>
  <c r="J61" i="21" s="1"/>
  <c r="K61" i="21" s="1"/>
  <c r="F61" i="21" s="1"/>
  <c r="I40" i="21"/>
  <c r="I12" i="21" s="1"/>
  <c r="I9" i="21" s="1"/>
  <c r="I62" i="21"/>
  <c r="J62" i="21" s="1"/>
  <c r="K62" i="21" s="1"/>
  <c r="J17" i="21"/>
  <c r="J16" i="21"/>
  <c r="H16" i="18"/>
  <c r="J15" i="21"/>
  <c r="K44" i="21"/>
  <c r="F44" i="21" s="1"/>
  <c r="K22" i="21"/>
  <c r="K16" i="21" s="1"/>
  <c r="K45" i="21"/>
  <c r="K23" i="21"/>
  <c r="K17" i="21" s="1"/>
  <c r="K46" i="21"/>
  <c r="J68" i="21"/>
  <c r="J40" i="21" s="1"/>
  <c r="J12" i="21" s="1"/>
  <c r="J67" i="21"/>
  <c r="J39" i="21" s="1"/>
  <c r="J43" i="21"/>
  <c r="I65" i="21"/>
  <c r="K21" i="21"/>
  <c r="K15" i="21" s="1"/>
  <c r="H65" i="21"/>
  <c r="K41" i="21"/>
  <c r="K13" i="21" s="1"/>
  <c r="K26" i="21"/>
  <c r="E14" i="21"/>
  <c r="B10" i="18" s="1"/>
  <c r="J66" i="21"/>
  <c r="J38" i="21" s="1"/>
  <c r="F67" i="17"/>
  <c r="H41" i="17"/>
  <c r="F32" i="17"/>
  <c r="F17" i="17"/>
  <c r="F7" i="17"/>
  <c r="G65" i="21"/>
  <c r="H37" i="21"/>
  <c r="G13" i="18" s="1"/>
  <c r="K32" i="21"/>
  <c r="J20" i="21"/>
  <c r="J32" i="21"/>
  <c r="F35" i="21"/>
  <c r="F33" i="21"/>
  <c r="J26" i="21"/>
  <c r="F29" i="21"/>
  <c r="F27" i="21"/>
  <c r="I37" i="21"/>
  <c r="H13" i="18" s="1"/>
  <c r="I14" i="21"/>
  <c r="H10" i="18" s="1"/>
  <c r="G40" i="21" l="1"/>
  <c r="G12" i="21" s="1"/>
  <c r="F62" i="21"/>
  <c r="J60" i="21"/>
  <c r="I59" i="21"/>
  <c r="G38" i="21"/>
  <c r="G59" i="21"/>
  <c r="F23" i="21"/>
  <c r="J11" i="21"/>
  <c r="J10" i="21"/>
  <c r="F13" i="21"/>
  <c r="I20" i="18"/>
  <c r="K43" i="21"/>
  <c r="J37" i="21"/>
  <c r="I13" i="18" s="1"/>
  <c r="F45" i="21"/>
  <c r="F21" i="21"/>
  <c r="F15" i="21"/>
  <c r="F47" i="21"/>
  <c r="F41" i="21"/>
  <c r="C13" i="19" s="1"/>
  <c r="F46" i="21"/>
  <c r="F22" i="21"/>
  <c r="F24" i="21"/>
  <c r="F16" i="21"/>
  <c r="F69" i="21"/>
  <c r="K68" i="21"/>
  <c r="K40" i="21" s="1"/>
  <c r="K12" i="21" s="1"/>
  <c r="K67" i="21"/>
  <c r="K39" i="21" s="1"/>
  <c r="F39" i="21" s="1"/>
  <c r="F17" i="21"/>
  <c r="F32" i="21"/>
  <c r="J14" i="21"/>
  <c r="I10" i="18" s="1"/>
  <c r="K20" i="21"/>
  <c r="F26" i="21"/>
  <c r="F37" i="17"/>
  <c r="J65" i="21"/>
  <c r="K66" i="21"/>
  <c r="K38" i="21" s="1"/>
  <c r="K10" i="21" s="1"/>
  <c r="F42" i="17"/>
  <c r="H14" i="21"/>
  <c r="G10" i="18" s="1"/>
  <c r="F12" i="21" l="1"/>
  <c r="J9" i="21"/>
  <c r="K60" i="21"/>
  <c r="J59" i="21"/>
  <c r="G10" i="21"/>
  <c r="G9" i="21" s="1"/>
  <c r="G37" i="21"/>
  <c r="F13" i="18" s="1"/>
  <c r="I16" i="18"/>
  <c r="J16" i="18" s="1"/>
  <c r="J20" i="18"/>
  <c r="F10" i="21"/>
  <c r="K11" i="21"/>
  <c r="F11" i="21" s="1"/>
  <c r="F20" i="21"/>
  <c r="F18" i="21"/>
  <c r="F40" i="21"/>
  <c r="F38" i="21"/>
  <c r="K37" i="21"/>
  <c r="F68" i="21"/>
  <c r="F43" i="21"/>
  <c r="F67" i="21"/>
  <c r="K14" i="21"/>
  <c r="J10" i="18" s="1"/>
  <c r="F66" i="21"/>
  <c r="K65" i="21"/>
  <c r="G14" i="21"/>
  <c r="F10" i="18" s="1"/>
  <c r="F60" i="21" l="1"/>
  <c r="F59" i="21" s="1"/>
  <c r="K59" i="21"/>
  <c r="F14" i="21"/>
  <c r="C10" i="19"/>
  <c r="F37" i="21"/>
  <c r="J13" i="18"/>
  <c r="F9" i="21"/>
  <c r="K9" i="21"/>
  <c r="F65" i="21"/>
</calcChain>
</file>

<file path=xl/sharedStrings.xml><?xml version="1.0" encoding="utf-8"?>
<sst xmlns="http://schemas.openxmlformats.org/spreadsheetml/2006/main" count="464" uniqueCount="151">
  <si>
    <t>Расходы  (тыс. рублей)</t>
  </si>
  <si>
    <t>Средства федерального бюджета</t>
  </si>
  <si>
    <t>Средства бюджета городского округа Химки</t>
  </si>
  <si>
    <t>Итого</t>
  </si>
  <si>
    <t>Источник финансирования</t>
  </si>
  <si>
    <t>Средства бюджета Московской</t>
  </si>
  <si>
    <t>№ п/п</t>
  </si>
  <si>
    <t>Планируемое значение показателя по годам реализации</t>
  </si>
  <si>
    <t>Задача 2</t>
  </si>
  <si>
    <t>Задачи, направленные на достижение цели</t>
  </si>
  <si>
    <t>Средства бюджета Московской области</t>
  </si>
  <si>
    <t>Наименование мероприятия подпрограммы*</t>
  </si>
  <si>
    <t>Источник финансирования**</t>
  </si>
  <si>
    <t>Эксплуатационные расходы, возникающие в результате реализации мероприятия*****</t>
  </si>
  <si>
    <t>Расчет необходимых финансовых ресурсов на реализацию мероприятия ***</t>
  </si>
  <si>
    <t>Мероприятия по реализации подпрограммы</t>
  </si>
  <si>
    <t>Источники финансирования</t>
  </si>
  <si>
    <t>Объем финансирования мероприятия в текущем финансовом году (тыс. руб.)*</t>
  </si>
  <si>
    <t>Объем финансирования по годам, (тыс. руб.)</t>
  </si>
  <si>
    <t xml:space="preserve">Внебюджетные источники         </t>
  </si>
  <si>
    <t xml:space="preserve">Средства бюджета городского округа         </t>
  </si>
  <si>
    <t>Срок исполнения мероприятия</t>
  </si>
  <si>
    <t xml:space="preserve">Всего, (тыс. руб.)        </t>
  </si>
  <si>
    <t xml:space="preserve">Ответственный за         
выполнение мероприятия подпрограммы        </t>
  </si>
  <si>
    <t>Наименование подпрограммы</t>
  </si>
  <si>
    <t>Внебюджетные источники</t>
  </si>
  <si>
    <t xml:space="preserve">Муниципальный заказчик подпрограммы </t>
  </si>
  <si>
    <t>Задача I подпрограммы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</si>
  <si>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</si>
  <si>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</si>
  <si>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</si>
  <si>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</si>
  <si>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Показатель реализации мероприятий муниципальной программы (подпрограммы)</t>
  </si>
  <si>
    <t>Отчетный базовый период/базовое значение показателя (на начало реализации подпрограммы)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</si>
  <si>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</si>
  <si>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</si>
  <si>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</si>
  <si>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>Средства бюджета городского округа</t>
  </si>
  <si>
    <t xml:space="preserve">Перечень мероприятий подпрограммы </t>
  </si>
  <si>
    <t>01.01.2015 - 31.12.2019</t>
  </si>
  <si>
    <t>Управление по образованию Администрации городского округа Химки</t>
  </si>
  <si>
    <t>Паспорт подпрограммы</t>
  </si>
  <si>
    <t>процент</t>
  </si>
  <si>
    <t>Мероприятие 1 Обеспечение деятельности МУ «Центр бухгалтерского учета муниципальных образовательных учреждений городского округа Химки</t>
  </si>
  <si>
    <t xml:space="preserve"> Мероприятие 1 Выполнение муниципального задания на обеспечение содержания зданий и сооружений муниципальных образовательных учреждений
</t>
  </si>
  <si>
    <t>Мероприятие 1 Организация и проведение ведомственных мероприятий</t>
  </si>
  <si>
    <t>1.</t>
  </si>
  <si>
    <t>1.1.</t>
  </si>
  <si>
    <t>1.1.1.</t>
  </si>
  <si>
    <t>1.2.</t>
  </si>
  <si>
    <t>1.2.1.</t>
  </si>
  <si>
    <t>2.</t>
  </si>
  <si>
    <t>2.1.</t>
  </si>
  <si>
    <t>3.</t>
  </si>
  <si>
    <t>3.1.1.</t>
  </si>
  <si>
    <t xml:space="preserve">Выполнение исполнительно-распорядительных и контрольных функций в области образования </t>
  </si>
  <si>
    <t>Проведение ведомственных городских мероприятий</t>
  </si>
  <si>
    <t>ВСЕГО ОБЕСПЕЧИВАЮЩАЯ</t>
  </si>
  <si>
    <t>4.1.1.</t>
  </si>
  <si>
    <t>Мероприятие 1 Ремонт учебных и вспомогательных помещений</t>
  </si>
  <si>
    <t>2.1.1.</t>
  </si>
  <si>
    <t>Общий объем финансовых ресурсов необходимых для реализации мероприятия, в том числе по годам ****
тыс.руб.</t>
  </si>
  <si>
    <t>2017 год -</t>
  </si>
  <si>
    <t>2018 год -</t>
  </si>
  <si>
    <t>2019 год -</t>
  </si>
  <si>
    <t>проектно-сметный</t>
  </si>
  <si>
    <t xml:space="preserve">4. Обеспечивающая подпрограмма </t>
  </si>
  <si>
    <t>Обеспечивающая подпрограмма</t>
  </si>
  <si>
    <t>Единица измерения</t>
  </si>
  <si>
    <t>Итого:</t>
  </si>
  <si>
    <t>Мероприятие 1
Ремонт учебных и вспомогательных помещений</t>
  </si>
  <si>
    <t>Мероприятие 1
Организация и проведение ведомственных мероприятий</t>
  </si>
  <si>
    <t xml:space="preserve">Задача 3. Поддержание безаварийного и бесперебойного функционирования муниципальных образовательных учреждений
</t>
  </si>
  <si>
    <t>Основное мероприятие
"Проведение праздничных, массовых и официальных мероприятий"</t>
  </si>
  <si>
    <t>Основное мероприятие
"Обеспечение деятельности организаций (МКУ)"</t>
  </si>
  <si>
    <t>Основное мероприятие
"Финансовое обеспечение выполнения муниципальных услуг (выполнение работ)"</t>
  </si>
  <si>
    <t>Основное мероприятие
"Проведение текущего ремонта"</t>
  </si>
  <si>
    <t xml:space="preserve">Средства Федерального бюджета </t>
  </si>
  <si>
    <t>ед.изм</t>
  </si>
  <si>
    <t>Планируемые результаты реализации подпрограммы: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</si>
  <si>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</si>
  <si>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Робщ =  расходы на оплату труда сотрудников + расходы на материально-техническое обеспечение деятельности;
Расходы на оплату труда = кол-во штатных ед Х  оклад спец-та 2 категории Х суммарный коэфф должн оклада х нормативное кол-во окладов в год
Расходы на материальн-техн обеспечение деятельности = сумма произведений натуральных нормативов потребности в соответствующем виде ресурсов х стоимость ресурса</t>
  </si>
  <si>
    <t>затратный метод:
Рплан = Ротч х  Iинф, 
где Ротч - сумма фактически понесенных расходов на организацию и проведение ведомственных мероприятий в базовом (предшествующем планируемому) периоде;
Iинф - индекс инфляции в планируемом периоде</t>
  </si>
  <si>
    <t>площадь обслуживаемых зданий х норматив финансирования, утвержденный приказом Управления по образованию на очередной финансовый год</t>
  </si>
  <si>
    <t>затратный метод:
Рплан = Ротч х  Iинф, 
где Ротч - сумма фактически понесенных расходов на установку регуляторов подачи тепла в базовом (предшествующем планируемому) периоде;
Iинф - индекс инфляции в планируемом периоде</t>
  </si>
  <si>
    <t>Основное мероприятие
Проведение текущего ремонта</t>
  </si>
  <si>
    <t>Мероприятие 1
Обеспечение деятельности МУ «Центр бухгалтерского учета муниципальных образовательных учреждений городского округа Химки"</t>
  </si>
  <si>
    <t>"Обеспечивающая подпрограмма"</t>
  </si>
  <si>
    <t>Планируемые результаты реализации подпрограммы</t>
  </si>
  <si>
    <t xml:space="preserve"> Мероприятие 1
Выполнение муниципального задания на обеспечение содержания зданий и сооружений муниципальных образовательных организаций
</t>
  </si>
  <si>
    <t>Обеспечение содержания зданий и сооружений муниципальных образовательных организаций в безаварийном режиме</t>
  </si>
  <si>
    <t>01.01.2017-31.12.2021</t>
  </si>
  <si>
    <t>2020 год -</t>
  </si>
  <si>
    <t>2021 год -</t>
  </si>
  <si>
    <t xml:space="preserve">Выполнение исполнительно-распорядительных и контрольных функций в области образования, тыс. руб. </t>
  </si>
  <si>
    <t>Доля муниципальных образовательных организаций, прошедших приемку к осенне-зимнему периоду к общему числу муниципальных образовательных организаций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</si>
  <si>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Доля муниципальных образовательных организаций, прошедших приемку к осенне-зимнему периоду к общему числу муниципальных образовательных организаций</t>
    </r>
  </si>
  <si>
    <t>Поддержание безаварийного и бесперебойного функционирования муниципальных образовательных организаций</t>
  </si>
  <si>
    <t>Поддержание безаварийного и бесперебойного функционирования муниципальных образовательных организаций, тыс. руб.</t>
  </si>
  <si>
    <t>1.3.</t>
  </si>
  <si>
    <t>1.3.1.</t>
  </si>
  <si>
    <t>2.1.2.</t>
  </si>
  <si>
    <t>2.1.3.</t>
  </si>
  <si>
    <t>2.2.</t>
  </si>
  <si>
    <t>2.2.1.</t>
  </si>
  <si>
    <t>Мероприятие 3
Выполнение мероприятий по установке регуляторов подачи тепла в образовательные организации</t>
  </si>
  <si>
    <t>Процент</t>
  </si>
  <si>
    <t>Доля отчетов, составленных в соответствии с установленными требованиями и в срок, в общей численности отчетов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</si>
  <si>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Доля отчетов, составленных в соответствии с установленными требованиями и в срок, в общей численности отчетов</t>
    </r>
  </si>
  <si>
    <r>
      <t xml:space="preserve">Задача 1
</t>
    </r>
    <r>
      <rPr>
        <sz val="11"/>
        <rFont val="Times New Roman"/>
        <family val="1"/>
        <charset val="204"/>
      </rPr>
      <t xml:space="preserve">Выполнение исполнительно-распорядительных и контрольных функций в области образования </t>
    </r>
  </si>
  <si>
    <r>
      <t xml:space="preserve">Задача 2
</t>
    </r>
    <r>
      <rPr>
        <sz val="11"/>
        <rFont val="Times New Roman"/>
        <family val="1"/>
        <charset val="204"/>
      </rPr>
      <t xml:space="preserve">Поддержание безаварийного и бесперебойного функционирования муниципальных образовательных организаций
</t>
    </r>
  </si>
  <si>
    <t xml:space="preserve"> Мероприятие 2
Подготовка образовательных организаций к осеннее-зимнему периоду</t>
  </si>
  <si>
    <t xml:space="preserve"> Мероприятие 3
Выполнение мероприятий по установке регуляторов подачи тепла в образовательные организации</t>
  </si>
  <si>
    <t>2.3.</t>
  </si>
  <si>
    <t>2.3.1.</t>
  </si>
  <si>
    <t>Обеспечение содержания зданий и сооружений муниципальных образовательных организаций в безаварийном режиме;</t>
  </si>
  <si>
    <t>Мероприятие 1
Обеспечение деятельности МУ "Центр бухгалтерского учета муниципальных образовательных учреждений городского округа Химки"</t>
  </si>
  <si>
    <t>n
∑объем работ по проведению текущего ремонта образовательных учреждений х тариф (расценка) на соответствующий вид работ в соответствии со СНиП
I
где - n количество видов работ
Виды и объемы работ прогнозируется по результатам ежегодных мониторингов в соответствии с дефектными ведомостями</t>
  </si>
  <si>
    <t>Робщ =  расходы на оплату труда сотрудников + расходы на материально-техническое обеспечение деятельности;
Расходы на оплату труда = кол-во штатных ед Х  оклад ведущего бухгалтера Х суммарный коэфф должн оклада х нормативное кол-во окладов в год
Расходы на материальн-техн обеспечение деятельности = сумма произведений натуральных нормативов потребности в соответствующем виде ресурсов х стоимость ресурса</t>
  </si>
  <si>
    <t>Результативность муниципальной программы городского округа Химки "Развитие образования и воспитания детей"</t>
  </si>
  <si>
    <t>муниципальной программы городского округа Химки "Развитие образования и воспитания детей"</t>
  </si>
  <si>
    <t>Показатель 1
Результативность муниципальной программы городского округа Химки "Развитие образования и воспитания детей"</t>
  </si>
  <si>
    <t xml:space="preserve"> Обоснование финансовых ресурсов, 
необходимых для реализации мероприятий подпрограммы "Обеспечивающая подпрограмма"
муниципальной программы городского округа Химки  "Развитие образования и воспитания детей"</t>
  </si>
  <si>
    <t>Приложение № 46
к муниципальной программе городского округа Химки "Развитие образования и воспитания детей"</t>
  </si>
  <si>
    <t>Задача II подпрограммы</t>
  </si>
  <si>
    <t>Основное мероприятие
Создание условий для реализации полномочий ОМСУ г.о.Химки (Аппарат)</t>
  </si>
  <si>
    <t>Основное мероприятие
Проведение праздничных, массовых и официальных мероприятий</t>
  </si>
  <si>
    <t>Основное мероприятие
Обеспечение деятельности организаций (МКУ)</t>
  </si>
  <si>
    <t>Основное мероприятие
Финансовое обеспечение выполнения муниципальных услуг (выполнение работ)</t>
  </si>
  <si>
    <t xml:space="preserve"> Мероприятие 1
Медицинское обслуживание организаций образования</t>
  </si>
  <si>
    <t>Приложение № 43 
к муниципальной программе городского округа Химки "Развитие образования и воспитания детей"</t>
  </si>
  <si>
    <t>Приложение № 44
к муниципальной программе городского округа Химки "Развитие образования и воспитания детей"</t>
  </si>
  <si>
    <t>Приложение № 47
к муниципальной программе городского округа Химки "Развитие образования и воспитания детей"</t>
  </si>
  <si>
    <t xml:space="preserve">Мероприятие 1
Медицинское обслуживание организаций образования
</t>
  </si>
  <si>
    <t>количество ставок мед.работников в образовательной организаци Х оклад мед.работника Х кол-во образовательных организаций</t>
  </si>
  <si>
    <t>Обеспечение медицинского обслуживания организаций образования</t>
  </si>
  <si>
    <t xml:space="preserve">Управление по образованию Администрации </t>
  </si>
  <si>
    <t>2.3.2.</t>
  </si>
  <si>
    <t>Погашение кредиторской задолженности за работы, выполненные в 2016 году</t>
  </si>
  <si>
    <t>сумма кредиторской задолженности заработы, выполненные в 2016 году согласно данным бух отчётности за 2016 год, подтвержденная актами сверки с контрагентами</t>
  </si>
  <si>
    <t>"Обеспечивающая подпрограмма" муниципальной программы городского округа Химки
"Развитие образования и воспитания детей" на 2017-2021 годы</t>
  </si>
  <si>
    <t>Мероприятие 1
Обеспечение деятельности органов местного самоуправления городского округа Химки Московской области</t>
  </si>
  <si>
    <t>Мероприятие 2
Подготовка образовательных организаций к осеннее-зимнему периоду</t>
  </si>
  <si>
    <t>Основное мероприятие
Медицинское обслуживание организаций образования</t>
  </si>
  <si>
    <t>Мероприятие 2
Создание условий функционирования организаций</t>
  </si>
  <si>
    <t>Выполнение функций Управления по образованию ;
Результативность муниципальной программы городского округа Химки "Развитие образования и воспитания детей" - 100% ежегодно</t>
  </si>
  <si>
    <t>Осуществление функций муниципального учреждения «Центр бухгалтерского учета образовательных учреждения городского округа Химки»;
Доля отчетов, составленных в соответствии с установленными требованиями и в срок, в общей численности отчетов - 100%  ежегодно</t>
  </si>
  <si>
    <t>Доля муниципальных образовательных организаций, прошедших приемку к осенне-зимнему периоду к общему числу муниципальных образовательных организаций - 100% ежегодно</t>
  </si>
  <si>
    <t>Основное мероприятие
"Медицинское обслуживание организаций образования"</t>
  </si>
  <si>
    <t>в пределах средств, направленных на финансирование выполнения муниципального задания автономного учреждения городского округа Химки "Центр аварийно-технического обслуживания и ремонта"</t>
  </si>
  <si>
    <t>Мероприятие 2
Создание условий функционирования организиций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</si>
</sst>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vertical="top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right" vertical="top" wrapText="1"/>
    </xf>
    <xf numFmtId="164" fontId="2" fillId="2" borderId="0" xfId="0" applyNumberFormat="1" applyFont="1" applyFill="1" applyBorder="1" applyAlignment="1">
      <alignment horizontal="right" vertical="top" wrapText="1"/>
    </xf>
    <xf numFmtId="164" fontId="2" fillId="2" borderId="9" xfId="0" applyNumberFormat="1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Border="1"/>
    <xf numFmtId="3" fontId="3" fillId="0" borderId="0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vertical="top" wrapText="1"/>
    </xf>
    <xf numFmtId="3" fontId="7" fillId="2" borderId="0" xfId="0" applyNumberFormat="1" applyFont="1" applyFill="1"/>
    <xf numFmtId="3" fontId="2" fillId="2" borderId="0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left" vertical="top" wrapText="1"/>
    </xf>
    <xf numFmtId="3" fontId="2" fillId="2" borderId="10" xfId="0" applyNumberFormat="1" applyFont="1" applyFill="1" applyBorder="1" applyAlignment="1">
      <alignment horizontal="left" vertical="top" wrapText="1"/>
    </xf>
    <xf numFmtId="3" fontId="2" fillId="0" borderId="7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left" vertical="top" wrapText="1"/>
    </xf>
    <xf numFmtId="3" fontId="2" fillId="0" borderId="8" xfId="0" applyNumberFormat="1" applyFont="1" applyFill="1" applyBorder="1" applyAlignment="1">
      <alignment horizontal="center" vertical="top" wrapText="1"/>
    </xf>
    <xf numFmtId="3" fontId="2" fillId="2" borderId="12" xfId="0" applyNumberFormat="1" applyFont="1" applyFill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0" fillId="2" borderId="0" xfId="0" applyFill="1"/>
    <xf numFmtId="3" fontId="2" fillId="2" borderId="0" xfId="0" applyNumberFormat="1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/>
    <xf numFmtId="0" fontId="6" fillId="2" borderId="0" xfId="0" applyFont="1" applyFill="1"/>
    <xf numFmtId="0" fontId="0" fillId="2" borderId="0" xfId="0" applyFill="1" applyAlignment="1">
      <alignment horizontal="left"/>
    </xf>
    <xf numFmtId="0" fontId="0" fillId="3" borderId="0" xfId="0" applyFill="1"/>
    <xf numFmtId="3" fontId="0" fillId="0" borderId="0" xfId="0" applyNumberFormat="1" applyFill="1"/>
    <xf numFmtId="3" fontId="6" fillId="0" borderId="0" xfId="0" applyNumberFormat="1" applyFont="1" applyFill="1"/>
    <xf numFmtId="3" fontId="0" fillId="0" borderId="0" xfId="0" applyNumberFormat="1" applyFill="1" applyBorder="1"/>
    <xf numFmtId="3" fontId="5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0" fillId="0" borderId="0" xfId="0" applyNumberFormat="1" applyFill="1" applyAlignment="1">
      <alignment horizontal="center" vertical="center" wrapText="1"/>
    </xf>
    <xf numFmtId="3" fontId="0" fillId="0" borderId="0" xfId="0" applyNumberFormat="1" applyFill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top" wrapText="1"/>
    </xf>
    <xf numFmtId="3" fontId="0" fillId="2" borderId="0" xfId="0" applyNumberFormat="1" applyFill="1"/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3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4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13" xfId="0" applyNumberFormat="1" applyFont="1" applyFill="1" applyBorder="1" applyAlignment="1">
      <alignment horizontal="center" vertical="top" wrapText="1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3" fontId="2" fillId="2" borderId="15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 wrapText="1"/>
    </xf>
    <xf numFmtId="3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4" xfId="0" applyNumberFormat="1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16" xfId="0" applyNumberFormat="1" applyFont="1" applyFill="1" applyBorder="1" applyAlignment="1">
      <alignment horizontal="center" vertical="top" wrapText="1"/>
    </xf>
    <xf numFmtId="3" fontId="2" fillId="2" borderId="15" xfId="0" applyNumberFormat="1" applyFont="1" applyFill="1" applyBorder="1" applyAlignment="1">
      <alignment horizontal="center" vertical="top" wrapText="1"/>
    </xf>
    <xf numFmtId="3" fontId="2" fillId="2" borderId="5" xfId="0" applyNumberFormat="1" applyFont="1" applyFill="1" applyBorder="1" applyAlignment="1">
      <alignment horizontal="left" vertical="top" wrapText="1"/>
    </xf>
    <xf numFmtId="3" fontId="2" fillId="2" borderId="13" xfId="0" applyNumberFormat="1" applyFont="1" applyFill="1" applyBorder="1" applyAlignment="1">
      <alignment horizontal="left" vertical="top" wrapText="1"/>
    </xf>
    <xf numFmtId="3" fontId="2" fillId="2" borderId="14" xfId="0" applyNumberFormat="1" applyFont="1" applyFill="1" applyBorder="1" applyAlignment="1">
      <alignment horizontal="lef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  <protection locked="0"/>
    </xf>
    <xf numFmtId="0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17" xfId="0" applyNumberFormat="1" applyFont="1" applyFill="1" applyBorder="1" applyAlignment="1" applyProtection="1">
      <alignment horizontal="left" vertical="top" wrapText="1"/>
      <protection locked="0"/>
    </xf>
    <xf numFmtId="0" fontId="11" fillId="0" borderId="5" xfId="0" applyNumberFormat="1" applyFont="1" applyFill="1" applyBorder="1" applyAlignment="1" applyProtection="1">
      <alignment horizontal="left" vertical="top" wrapText="1"/>
      <protection locked="0"/>
    </xf>
    <xf numFmtId="0" fontId="11" fillId="0" borderId="13" xfId="0" applyNumberFormat="1" applyFont="1" applyFill="1" applyBorder="1" applyAlignment="1" applyProtection="1">
      <alignment horizontal="left" vertical="top" wrapText="1"/>
      <protection locked="0"/>
    </xf>
    <xf numFmtId="0" fontId="11" fillId="0" borderId="19" xfId="0" applyNumberFormat="1" applyFont="1" applyFill="1" applyBorder="1" applyAlignment="1" applyProtection="1">
      <alignment horizontal="left" vertical="top" wrapText="1"/>
      <protection locked="0"/>
    </xf>
    <xf numFmtId="3" fontId="2" fillId="2" borderId="2" xfId="0" applyNumberFormat="1" applyFont="1" applyFill="1" applyBorder="1" applyAlignment="1">
      <alignment horizontal="left" vertical="top" wrapText="1"/>
    </xf>
    <xf numFmtId="3" fontId="2" fillId="2" borderId="16" xfId="0" applyNumberFormat="1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13" xfId="0" applyNumberFormat="1" applyFont="1" applyFill="1" applyBorder="1" applyAlignment="1">
      <alignment horizontal="center" vertical="top" wrapText="1"/>
    </xf>
    <xf numFmtId="3" fontId="2" fillId="2" borderId="14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top" wrapText="1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3" fontId="2" fillId="0" borderId="5" xfId="1" applyNumberFormat="1" applyFont="1" applyFill="1" applyBorder="1" applyAlignment="1">
      <alignment horizontal="center" vertical="top" wrapText="1"/>
    </xf>
    <xf numFmtId="3" fontId="2" fillId="0" borderId="13" xfId="1" applyNumberFormat="1" applyFont="1" applyFill="1" applyBorder="1" applyAlignment="1">
      <alignment horizontal="center" vertical="top" wrapText="1"/>
    </xf>
    <xf numFmtId="3" fontId="2" fillId="0" borderId="14" xfId="1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Alignment="1">
      <alignment horizontal="left" vertical="top" wrapText="1"/>
    </xf>
    <xf numFmtId="3" fontId="8" fillId="2" borderId="0" xfId="0" applyNumberFormat="1" applyFont="1" applyFill="1" applyBorder="1" applyAlignment="1">
      <alignment horizontal="center" wrapText="1"/>
    </xf>
    <xf numFmtId="3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3" fontId="2" fillId="0" borderId="10" xfId="0" applyNumberFormat="1" applyFont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3" fontId="2" fillId="0" borderId="16" xfId="0" applyNumberFormat="1" applyFont="1" applyFill="1" applyBorder="1" applyAlignment="1">
      <alignment horizontal="left" vertical="top" wrapText="1"/>
    </xf>
    <xf numFmtId="3" fontId="2" fillId="0" borderId="15" xfId="0" applyNumberFormat="1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3" fontId="2" fillId="0" borderId="16" xfId="0" applyNumberFormat="1" applyFont="1" applyFill="1" applyBorder="1" applyAlignment="1">
      <alignment horizontal="center" vertical="top" wrapText="1"/>
    </xf>
    <xf numFmtId="3" fontId="2" fillId="0" borderId="15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left" vertical="top" wrapText="1"/>
    </xf>
    <xf numFmtId="3" fontId="4" fillId="0" borderId="16" xfId="0" applyNumberFormat="1" applyFont="1" applyFill="1" applyBorder="1" applyAlignment="1">
      <alignment horizontal="left" vertical="top" wrapText="1"/>
    </xf>
    <xf numFmtId="3" fontId="4" fillId="0" borderId="15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view="pageBreakPreview" topLeftCell="A4" zoomScale="90" zoomScaleSheetLayoutView="90" workbookViewId="0"/>
  </sheetViews>
  <sheetFormatPr defaultRowHeight="12.75" x14ac:dyDescent="0.2"/>
  <cols>
    <col min="1" max="1" width="43" style="43" customWidth="1"/>
    <col min="2" max="2" width="17.42578125" style="43" customWidth="1"/>
    <col min="3" max="3" width="16.140625" style="43" customWidth="1"/>
    <col min="4" max="4" width="17.42578125" style="43" customWidth="1"/>
    <col min="5" max="5" width="15.42578125" style="43" customWidth="1"/>
    <col min="6" max="10" width="18.140625" style="43" customWidth="1"/>
    <col min="11" max="16384" width="9.140625" style="43"/>
  </cols>
  <sheetData>
    <row r="1" spans="1:17" ht="75.75" customHeight="1" x14ac:dyDescent="0.2">
      <c r="A1" s="33"/>
      <c r="B1" s="33"/>
      <c r="C1" s="33"/>
      <c r="D1" s="33"/>
      <c r="E1" s="33"/>
      <c r="F1" s="33"/>
      <c r="G1" s="33"/>
      <c r="H1" s="33"/>
      <c r="I1" s="130" t="s">
        <v>130</v>
      </c>
      <c r="J1" s="130"/>
    </row>
    <row r="2" spans="1:17" ht="15" x14ac:dyDescent="0.25">
      <c r="A2" s="33"/>
      <c r="B2" s="33"/>
      <c r="C2" s="33"/>
      <c r="D2" s="33"/>
      <c r="E2" s="33"/>
      <c r="F2" s="33"/>
      <c r="G2" s="33"/>
      <c r="H2" s="33"/>
      <c r="I2" s="33" t="s">
        <v>80</v>
      </c>
      <c r="J2" s="44"/>
    </row>
    <row r="3" spans="1:17" ht="18.75" x14ac:dyDescent="0.3">
      <c r="A3" s="131" t="s">
        <v>41</v>
      </c>
      <c r="B3" s="131"/>
      <c r="C3" s="131"/>
      <c r="D3" s="131"/>
      <c r="E3" s="132"/>
      <c r="F3" s="132"/>
      <c r="G3" s="132"/>
      <c r="H3" s="132"/>
      <c r="I3" s="132"/>
      <c r="J3" s="132"/>
    </row>
    <row r="4" spans="1:17" s="45" customFormat="1" ht="40.5" customHeight="1" x14ac:dyDescent="0.3">
      <c r="A4" s="131" t="s">
        <v>140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7" s="47" customFormat="1" ht="15.75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46"/>
      <c r="L5" s="46"/>
      <c r="M5" s="46"/>
      <c r="N5" s="46"/>
      <c r="O5" s="46"/>
      <c r="P5" s="46"/>
      <c r="Q5" s="46"/>
    </row>
    <row r="6" spans="1:17" ht="15" x14ac:dyDescent="0.25">
      <c r="A6" s="48"/>
      <c r="B6" s="48"/>
      <c r="C6" s="48"/>
      <c r="D6" s="48"/>
      <c r="E6" s="34"/>
      <c r="F6" s="34"/>
      <c r="G6" s="34"/>
      <c r="H6" s="34"/>
      <c r="I6" s="34"/>
      <c r="J6" s="34"/>
    </row>
    <row r="7" spans="1:17" ht="15" x14ac:dyDescent="0.2">
      <c r="A7" s="32" t="s">
        <v>26</v>
      </c>
      <c r="B7" s="109" t="s">
        <v>136</v>
      </c>
      <c r="C7" s="110"/>
      <c r="D7" s="110"/>
      <c r="E7" s="110"/>
      <c r="F7" s="110"/>
      <c r="G7" s="110"/>
      <c r="H7" s="110"/>
      <c r="I7" s="110"/>
      <c r="J7" s="111"/>
    </row>
    <row r="8" spans="1:17" ht="15" x14ac:dyDescent="0.2">
      <c r="A8" s="32" t="s">
        <v>27</v>
      </c>
      <c r="B8" s="120"/>
      <c r="C8" s="121"/>
      <c r="D8" s="121"/>
      <c r="E8" s="121"/>
      <c r="F8" s="121"/>
      <c r="G8" s="121"/>
      <c r="H8" s="121"/>
      <c r="I8" s="121"/>
      <c r="J8" s="122"/>
    </row>
    <row r="9" spans="1:17" ht="15" x14ac:dyDescent="0.2">
      <c r="A9" s="118" t="s">
        <v>94</v>
      </c>
      <c r="B9" s="120" t="s">
        <v>28</v>
      </c>
      <c r="C9" s="121"/>
      <c r="D9" s="121"/>
      <c r="E9" s="122"/>
      <c r="F9" s="82">
        <v>2017</v>
      </c>
      <c r="G9" s="82">
        <v>2018</v>
      </c>
      <c r="H9" s="82">
        <v>2019</v>
      </c>
      <c r="I9" s="82">
        <v>2020</v>
      </c>
      <c r="J9" s="82">
        <v>2021</v>
      </c>
    </row>
    <row r="10" spans="1:17" ht="37.5" customHeight="1" x14ac:dyDescent="0.2">
      <c r="A10" s="119"/>
      <c r="B10" s="123">
        <f>'Приложение 5'!E14</f>
        <v>111499.1</v>
      </c>
      <c r="C10" s="124"/>
      <c r="D10" s="124"/>
      <c r="E10" s="125"/>
      <c r="F10" s="93">
        <f>'Приложение 5'!G14</f>
        <v>122325.5</v>
      </c>
      <c r="G10" s="93">
        <f>'Приложение 5'!H14</f>
        <v>128147.25</v>
      </c>
      <c r="H10" s="93">
        <f>'Приложение 5'!I14</f>
        <v>127537.02499999999</v>
      </c>
      <c r="I10" s="93">
        <f>'Приложение 5'!J14</f>
        <v>127537.02499999999</v>
      </c>
      <c r="J10" s="93">
        <f>'Приложение 5'!K14</f>
        <v>127537.02499999999</v>
      </c>
    </row>
    <row r="11" spans="1:17" ht="15" x14ac:dyDescent="0.2">
      <c r="A11" s="88" t="s">
        <v>124</v>
      </c>
      <c r="B11" s="123"/>
      <c r="C11" s="124"/>
      <c r="D11" s="124"/>
      <c r="E11" s="124"/>
      <c r="F11" s="86"/>
      <c r="G11" s="86"/>
      <c r="H11" s="86"/>
      <c r="I11" s="86"/>
      <c r="J11" s="87"/>
    </row>
    <row r="12" spans="1:17" ht="34.5" customHeight="1" x14ac:dyDescent="0.2">
      <c r="A12" s="126" t="s">
        <v>98</v>
      </c>
      <c r="B12" s="123" t="s">
        <v>28</v>
      </c>
      <c r="C12" s="124"/>
      <c r="D12" s="124"/>
      <c r="E12" s="124"/>
      <c r="F12" s="82">
        <v>2017</v>
      </c>
      <c r="G12" s="82">
        <v>2018</v>
      </c>
      <c r="H12" s="82">
        <v>2019</v>
      </c>
      <c r="I12" s="82">
        <v>2020</v>
      </c>
      <c r="J12" s="82">
        <v>2021</v>
      </c>
    </row>
    <row r="13" spans="1:17" ht="25.5" customHeight="1" x14ac:dyDescent="0.2">
      <c r="A13" s="126"/>
      <c r="B13" s="127">
        <f>'Приложение 5'!E37</f>
        <v>155487</v>
      </c>
      <c r="C13" s="128"/>
      <c r="D13" s="128"/>
      <c r="E13" s="129"/>
      <c r="F13" s="93">
        <f>'Приложение 5'!G37</f>
        <v>183285</v>
      </c>
      <c r="G13" s="93">
        <f>'Приложение 5'!H37</f>
        <v>104700.6</v>
      </c>
      <c r="H13" s="93">
        <f>'Приложение 5'!I37</f>
        <v>104201.9</v>
      </c>
      <c r="I13" s="93">
        <f>'Приложение 5'!J37</f>
        <v>104201.9</v>
      </c>
      <c r="J13" s="93">
        <f>'Приложение 5'!K37</f>
        <v>104201.9</v>
      </c>
    </row>
    <row r="14" spans="1:17" ht="15" customHeight="1" x14ac:dyDescent="0.2">
      <c r="A14" s="106" t="s">
        <v>29</v>
      </c>
      <c r="B14" s="106" t="s">
        <v>24</v>
      </c>
      <c r="C14" s="106" t="s">
        <v>30</v>
      </c>
      <c r="D14" s="106" t="s">
        <v>4</v>
      </c>
      <c r="E14" s="105" t="s">
        <v>0</v>
      </c>
      <c r="F14" s="105"/>
      <c r="G14" s="105"/>
      <c r="H14" s="105"/>
      <c r="I14" s="105"/>
      <c r="J14" s="105"/>
    </row>
    <row r="15" spans="1:17" ht="14.25" x14ac:dyDescent="0.2">
      <c r="A15" s="107"/>
      <c r="B15" s="108"/>
      <c r="C15" s="108"/>
      <c r="D15" s="108"/>
      <c r="E15" s="82">
        <v>2017</v>
      </c>
      <c r="F15" s="82">
        <v>2018</v>
      </c>
      <c r="G15" s="82">
        <v>2019</v>
      </c>
      <c r="H15" s="82">
        <v>2020</v>
      </c>
      <c r="I15" s="82">
        <v>2021</v>
      </c>
      <c r="J15" s="69" t="s">
        <v>3</v>
      </c>
    </row>
    <row r="16" spans="1:17" ht="30" x14ac:dyDescent="0.2">
      <c r="A16" s="107"/>
      <c r="B16" s="106" t="s">
        <v>67</v>
      </c>
      <c r="C16" s="106" t="s">
        <v>136</v>
      </c>
      <c r="D16" s="89" t="s">
        <v>31</v>
      </c>
      <c r="E16" s="90">
        <f>E17+E18+E19+E20</f>
        <v>305610.5</v>
      </c>
      <c r="F16" s="90">
        <f t="shared" ref="F16:I16" si="0">F17+F18+F19+F20</f>
        <v>232847.85</v>
      </c>
      <c r="G16" s="90">
        <f t="shared" si="0"/>
        <v>231738.92499999999</v>
      </c>
      <c r="H16" s="90">
        <f t="shared" si="0"/>
        <v>231738.92499999999</v>
      </c>
      <c r="I16" s="90">
        <f t="shared" si="0"/>
        <v>231738.92499999999</v>
      </c>
      <c r="J16" s="90">
        <f>E16+F16+G16+H16+I16</f>
        <v>1233675.125</v>
      </c>
    </row>
    <row r="17" spans="1:10" ht="45" x14ac:dyDescent="0.2">
      <c r="A17" s="107"/>
      <c r="B17" s="107"/>
      <c r="C17" s="107"/>
      <c r="D17" s="32" t="s">
        <v>1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</row>
    <row r="18" spans="1:10" ht="48" customHeight="1" x14ac:dyDescent="0.2">
      <c r="A18" s="107"/>
      <c r="B18" s="107"/>
      <c r="C18" s="107"/>
      <c r="D18" s="32" t="s">
        <v>10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</row>
    <row r="19" spans="1:10" ht="30" x14ac:dyDescent="0.2">
      <c r="A19" s="107"/>
      <c r="B19" s="107"/>
      <c r="C19" s="107"/>
      <c r="D19" s="32" t="s">
        <v>25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</row>
    <row r="20" spans="1:10" ht="60" x14ac:dyDescent="0.2">
      <c r="A20" s="108"/>
      <c r="B20" s="108"/>
      <c r="C20" s="108"/>
      <c r="D20" s="32" t="s">
        <v>2</v>
      </c>
      <c r="E20" s="90">
        <f>'Приложение 5'!G13</f>
        <v>305610.5</v>
      </c>
      <c r="F20" s="90">
        <f>'Приложение 5'!H13</f>
        <v>232847.85</v>
      </c>
      <c r="G20" s="90">
        <f>'Приложение 5'!I13</f>
        <v>231738.92499999999</v>
      </c>
      <c r="H20" s="90">
        <f>'Приложение 5'!J13</f>
        <v>231738.92499999999</v>
      </c>
      <c r="I20" s="90">
        <f>'Приложение 5'!K13</f>
        <v>231738.92499999999</v>
      </c>
      <c r="J20" s="90">
        <f>E20+F20+G20+H20+I20</f>
        <v>1233675.125</v>
      </c>
    </row>
    <row r="21" spans="1:10" ht="30" customHeight="1" x14ac:dyDescent="0.2">
      <c r="A21" s="109" t="s">
        <v>79</v>
      </c>
      <c r="B21" s="110"/>
      <c r="C21" s="110"/>
      <c r="D21" s="111"/>
      <c r="E21" s="69" t="s">
        <v>78</v>
      </c>
      <c r="F21" s="82">
        <v>2017</v>
      </c>
      <c r="G21" s="82">
        <v>2018</v>
      </c>
      <c r="H21" s="82">
        <v>2019</v>
      </c>
      <c r="I21" s="82">
        <v>2020</v>
      </c>
      <c r="J21" s="82">
        <v>2021</v>
      </c>
    </row>
    <row r="22" spans="1:10" ht="39" customHeight="1" x14ac:dyDescent="0.2">
      <c r="A22" s="112" t="s">
        <v>119</v>
      </c>
      <c r="B22" s="113"/>
      <c r="C22" s="113"/>
      <c r="D22" s="114"/>
      <c r="E22" s="78" t="s">
        <v>106</v>
      </c>
      <c r="F22" s="83">
        <v>100</v>
      </c>
      <c r="G22" s="83">
        <v>100</v>
      </c>
      <c r="H22" s="83">
        <v>100</v>
      </c>
      <c r="I22" s="83">
        <v>100</v>
      </c>
      <c r="J22" s="99">
        <v>100</v>
      </c>
    </row>
    <row r="23" spans="1:10" ht="37.5" customHeight="1" x14ac:dyDescent="0.2">
      <c r="A23" s="112" t="s">
        <v>107</v>
      </c>
      <c r="B23" s="113"/>
      <c r="C23" s="113"/>
      <c r="D23" s="114"/>
      <c r="E23" s="78" t="s">
        <v>106</v>
      </c>
      <c r="F23" s="83">
        <v>100</v>
      </c>
      <c r="G23" s="83">
        <v>100</v>
      </c>
      <c r="H23" s="83">
        <v>100</v>
      </c>
      <c r="I23" s="83">
        <v>100</v>
      </c>
      <c r="J23" s="99">
        <v>100</v>
      </c>
    </row>
    <row r="24" spans="1:10" ht="31.5" customHeight="1" x14ac:dyDescent="0.2">
      <c r="A24" s="115" t="s">
        <v>95</v>
      </c>
      <c r="B24" s="116"/>
      <c r="C24" s="116"/>
      <c r="D24" s="117"/>
      <c r="E24" s="100" t="s">
        <v>106</v>
      </c>
      <c r="F24" s="101">
        <v>100</v>
      </c>
      <c r="G24" s="101">
        <v>100</v>
      </c>
      <c r="H24" s="101">
        <v>100</v>
      </c>
      <c r="I24" s="101">
        <v>100</v>
      </c>
      <c r="J24" s="102">
        <v>100</v>
      </c>
    </row>
  </sheetData>
  <mergeCells count="24">
    <mergeCell ref="B8:J8"/>
    <mergeCell ref="I1:J1"/>
    <mergeCell ref="A3:J3"/>
    <mergeCell ref="A4:J4"/>
    <mergeCell ref="A5:J5"/>
    <mergeCell ref="B7:J7"/>
    <mergeCell ref="A9:A10"/>
    <mergeCell ref="B9:E9"/>
    <mergeCell ref="B10:E10"/>
    <mergeCell ref="B11:E11"/>
    <mergeCell ref="A12:A13"/>
    <mergeCell ref="B12:E12"/>
    <mergeCell ref="B13:E13"/>
    <mergeCell ref="A24:D24"/>
    <mergeCell ref="A14:A20"/>
    <mergeCell ref="B14:B15"/>
    <mergeCell ref="C14:C15"/>
    <mergeCell ref="D14:D15"/>
    <mergeCell ref="A22:D22"/>
    <mergeCell ref="E14:J14"/>
    <mergeCell ref="B16:B20"/>
    <mergeCell ref="C16:C20"/>
    <mergeCell ref="A21:D21"/>
    <mergeCell ref="A23:D23"/>
  </mergeCells>
  <pageMargins left="0.74803149606299213" right="0.47244094488188981" top="0.66" bottom="0.86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view="pageBreakPreview" topLeftCell="A4" zoomScale="90" zoomScaleSheetLayoutView="90" workbookViewId="0"/>
  </sheetViews>
  <sheetFormatPr defaultRowHeight="14.25" x14ac:dyDescent="0.2"/>
  <cols>
    <col min="1" max="1" width="6.140625" bestFit="1" customWidth="1"/>
    <col min="2" max="2" width="22.28515625" customWidth="1"/>
    <col min="3" max="5" width="12.5703125" customWidth="1"/>
    <col min="6" max="6" width="15.42578125" customWidth="1"/>
    <col min="7" max="7" width="26.5703125" customWidth="1"/>
    <col min="8" max="8" width="10.85546875" style="28" customWidth="1"/>
    <col min="9" max="9" width="15.28515625" customWidth="1"/>
    <col min="10" max="14" width="12.5703125" customWidth="1"/>
  </cols>
  <sheetData>
    <row r="1" spans="1:15" ht="92.25" customHeight="1" x14ac:dyDescent="0.25">
      <c r="A1" s="20"/>
      <c r="B1" s="20"/>
      <c r="C1" s="20"/>
      <c r="D1" s="20"/>
      <c r="E1" s="20"/>
      <c r="F1" s="20"/>
      <c r="G1" s="20"/>
      <c r="H1" s="27"/>
      <c r="I1" s="20"/>
      <c r="J1" s="20"/>
      <c r="K1" s="20"/>
      <c r="L1" s="134" t="s">
        <v>131</v>
      </c>
      <c r="M1" s="134"/>
      <c r="N1" s="134"/>
    </row>
    <row r="2" spans="1:15" s="1" customFormat="1" ht="18.75" x14ac:dyDescent="0.2">
      <c r="A2" s="139" t="s">
        <v>88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 s="1" customFormat="1" ht="18.75" x14ac:dyDescent="0.2">
      <c r="A3" s="140" t="s">
        <v>87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1" customFormat="1" ht="18.75" x14ac:dyDescent="0.2">
      <c r="A4" s="139" t="s">
        <v>120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5" ht="15" x14ac:dyDescent="0.25">
      <c r="A5" s="21"/>
      <c r="B5" s="21"/>
      <c r="C5" s="21"/>
      <c r="D5" s="21"/>
      <c r="E5" s="21"/>
      <c r="F5" s="21"/>
      <c r="G5" s="21"/>
      <c r="H5" s="5"/>
      <c r="I5" s="21"/>
      <c r="J5" s="21"/>
      <c r="K5" s="21"/>
      <c r="L5" s="21"/>
      <c r="M5" s="21"/>
      <c r="N5" s="21"/>
    </row>
    <row r="6" spans="1:15" ht="60" customHeight="1" x14ac:dyDescent="0.2">
      <c r="A6" s="135" t="s">
        <v>6</v>
      </c>
      <c r="B6" s="135" t="s">
        <v>9</v>
      </c>
      <c r="C6" s="135" t="s">
        <v>35</v>
      </c>
      <c r="D6" s="135"/>
      <c r="E6" s="135"/>
      <c r="F6" s="135"/>
      <c r="G6" s="135" t="s">
        <v>32</v>
      </c>
      <c r="H6" s="135" t="s">
        <v>68</v>
      </c>
      <c r="I6" s="135" t="s">
        <v>33</v>
      </c>
      <c r="J6" s="135" t="s">
        <v>7</v>
      </c>
      <c r="K6" s="135"/>
      <c r="L6" s="135"/>
      <c r="M6" s="135"/>
      <c r="N6" s="135"/>
    </row>
    <row r="7" spans="1:15" ht="60" x14ac:dyDescent="0.2">
      <c r="A7" s="135"/>
      <c r="B7" s="135"/>
      <c r="C7" s="7" t="s">
        <v>37</v>
      </c>
      <c r="D7" s="7" t="s">
        <v>10</v>
      </c>
      <c r="E7" s="7" t="s">
        <v>77</v>
      </c>
      <c r="F7" s="7" t="s">
        <v>25</v>
      </c>
      <c r="G7" s="135"/>
      <c r="H7" s="135"/>
      <c r="I7" s="135"/>
      <c r="J7" s="7">
        <v>2017</v>
      </c>
      <c r="K7" s="7">
        <v>2018</v>
      </c>
      <c r="L7" s="7">
        <v>2019</v>
      </c>
      <c r="M7" s="7">
        <v>2020</v>
      </c>
      <c r="N7" s="7">
        <v>2021</v>
      </c>
    </row>
    <row r="8" spans="1:15" ht="15" x14ac:dyDescent="0.2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</row>
    <row r="9" spans="1:15" ht="15" x14ac:dyDescent="0.2">
      <c r="A9" s="141" t="s">
        <v>34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3"/>
    </row>
    <row r="10" spans="1:15" ht="90" x14ac:dyDescent="0.2">
      <c r="A10" s="135" t="s">
        <v>46</v>
      </c>
      <c r="B10" s="136" t="s">
        <v>55</v>
      </c>
      <c r="C10" s="137">
        <f>'Приложение 5'!F18</f>
        <v>633083.82500000007</v>
      </c>
      <c r="D10" s="138">
        <v>0</v>
      </c>
      <c r="E10" s="138">
        <v>0</v>
      </c>
      <c r="F10" s="147">
        <v>0</v>
      </c>
      <c r="G10" s="12" t="s">
        <v>121</v>
      </c>
      <c r="H10" s="8" t="s">
        <v>42</v>
      </c>
      <c r="I10" s="8">
        <v>100</v>
      </c>
      <c r="J10" s="70">
        <v>100</v>
      </c>
      <c r="K10" s="70">
        <v>100</v>
      </c>
      <c r="L10" s="70">
        <v>100</v>
      </c>
      <c r="M10" s="70">
        <v>100</v>
      </c>
      <c r="N10" s="70">
        <v>100</v>
      </c>
    </row>
    <row r="11" spans="1:15" ht="94.5" customHeight="1" x14ac:dyDescent="0.2">
      <c r="A11" s="135"/>
      <c r="B11" s="136"/>
      <c r="C11" s="137"/>
      <c r="D11" s="138"/>
      <c r="E11" s="138"/>
      <c r="F11" s="148"/>
      <c r="G11" s="6" t="s">
        <v>108</v>
      </c>
      <c r="H11" s="8" t="s">
        <v>42</v>
      </c>
      <c r="I11" s="76">
        <v>100</v>
      </c>
      <c r="J11" s="77">
        <v>100</v>
      </c>
      <c r="K11" s="77">
        <v>100</v>
      </c>
      <c r="L11" s="77">
        <v>100</v>
      </c>
      <c r="M11" s="77">
        <v>100</v>
      </c>
      <c r="N11" s="77">
        <v>100</v>
      </c>
      <c r="O11">
        <v>0</v>
      </c>
    </row>
    <row r="12" spans="1:15" x14ac:dyDescent="0.2">
      <c r="A12" s="144" t="s">
        <v>8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</row>
    <row r="13" spans="1:15" ht="135" x14ac:dyDescent="0.2">
      <c r="A13" s="97" t="s">
        <v>51</v>
      </c>
      <c r="B13" s="12" t="s">
        <v>97</v>
      </c>
      <c r="C13" s="93">
        <f>'Приложение 5'!F41</f>
        <v>600591.30000000005</v>
      </c>
      <c r="D13" s="98">
        <v>0</v>
      </c>
      <c r="E13" s="98">
        <v>0</v>
      </c>
      <c r="F13" s="103">
        <v>0</v>
      </c>
      <c r="G13" s="12" t="s">
        <v>96</v>
      </c>
      <c r="H13" s="71" t="s">
        <v>42</v>
      </c>
      <c r="I13" s="70">
        <v>100</v>
      </c>
      <c r="J13" s="70">
        <v>100</v>
      </c>
      <c r="K13" s="70">
        <v>100</v>
      </c>
      <c r="L13" s="70">
        <v>100</v>
      </c>
      <c r="M13" s="70">
        <v>100</v>
      </c>
      <c r="N13" s="70">
        <v>100</v>
      </c>
    </row>
  </sheetData>
  <mergeCells count="19">
    <mergeCell ref="A9:N9"/>
    <mergeCell ref="A12:N12"/>
    <mergeCell ref="F10:F11"/>
    <mergeCell ref="L1:N1"/>
    <mergeCell ref="A10:A11"/>
    <mergeCell ref="B10:B11"/>
    <mergeCell ref="C10:C11"/>
    <mergeCell ref="D10:D11"/>
    <mergeCell ref="E10:E11"/>
    <mergeCell ref="A2:N2"/>
    <mergeCell ref="A3:N3"/>
    <mergeCell ref="A4:N4"/>
    <mergeCell ref="A6:A7"/>
    <mergeCell ref="B6:B7"/>
    <mergeCell ref="C6:F6"/>
    <mergeCell ref="G6:G7"/>
    <mergeCell ref="H6:H7"/>
    <mergeCell ref="I6:I7"/>
    <mergeCell ref="J6:N6"/>
  </mergeCells>
  <pageMargins left="0.74803149606299213" right="0.49" top="0.98425196850393704" bottom="0.98425196850393704" header="0.51181102362204722" footer="0.51181102362204722"/>
  <pageSetup paperSize="9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BreakPreview" topLeftCell="A58" zoomScale="80" zoomScaleNormal="90" zoomScaleSheetLayoutView="80" workbookViewId="0">
      <selection activeCell="B77" sqref="B77:B81"/>
    </sheetView>
  </sheetViews>
  <sheetFormatPr defaultRowHeight="12.75" x14ac:dyDescent="0.2"/>
  <cols>
    <col min="1" max="1" width="10.140625" bestFit="1" customWidth="1"/>
    <col min="2" max="2" width="47.85546875" style="9" customWidth="1"/>
    <col min="3" max="3" width="20.5703125" customWidth="1"/>
    <col min="4" max="4" width="43.85546875" customWidth="1"/>
    <col min="5" max="5" width="24.140625" customWidth="1"/>
    <col min="6" max="6" width="17.42578125" style="29" customWidth="1"/>
    <col min="7" max="7" width="13.28515625" customWidth="1"/>
    <col min="8" max="8" width="8.5703125" style="29" customWidth="1"/>
    <col min="9" max="9" width="29.140625" customWidth="1"/>
  </cols>
  <sheetData>
    <row r="1" spans="1:13" s="1" customFormat="1" ht="85.5" customHeight="1" x14ac:dyDescent="0.2">
      <c r="A1" s="4"/>
      <c r="B1" s="4"/>
      <c r="C1" s="4"/>
      <c r="D1" s="4"/>
      <c r="E1" s="4"/>
      <c r="F1" s="30"/>
      <c r="G1" s="4"/>
      <c r="H1" s="134" t="s">
        <v>123</v>
      </c>
      <c r="I1" s="134"/>
      <c r="J1"/>
      <c r="K1"/>
      <c r="L1"/>
      <c r="M1"/>
    </row>
    <row r="2" spans="1:13" s="1" customFormat="1" ht="64.5" customHeight="1" x14ac:dyDescent="0.2">
      <c r="A2" s="139" t="s">
        <v>122</v>
      </c>
      <c r="B2" s="139"/>
      <c r="C2" s="139"/>
      <c r="D2" s="139"/>
      <c r="E2" s="139"/>
      <c r="F2" s="139"/>
      <c r="G2" s="139"/>
      <c r="H2" s="139"/>
      <c r="I2" s="139"/>
    </row>
    <row r="3" spans="1:13" ht="21.75" customHeight="1" x14ac:dyDescent="0.2">
      <c r="A3" s="2"/>
      <c r="B3" s="10"/>
      <c r="C3" s="2"/>
      <c r="D3" s="3"/>
      <c r="E3" s="3"/>
      <c r="F3" s="31"/>
      <c r="G3" s="3"/>
      <c r="H3" s="31"/>
      <c r="I3" s="1"/>
      <c r="J3" s="1"/>
      <c r="K3" s="1"/>
      <c r="L3" s="1"/>
      <c r="M3" s="1"/>
    </row>
    <row r="4" spans="1:13" ht="45" x14ac:dyDescent="0.2">
      <c r="A4" s="17"/>
      <c r="B4" s="8" t="s">
        <v>11</v>
      </c>
      <c r="C4" s="8" t="s">
        <v>12</v>
      </c>
      <c r="D4" s="18" t="s">
        <v>14</v>
      </c>
      <c r="E4" s="162" t="s">
        <v>61</v>
      </c>
      <c r="F4" s="163"/>
      <c r="G4" s="163"/>
      <c r="H4" s="164"/>
      <c r="I4" s="8" t="s">
        <v>13</v>
      </c>
    </row>
    <row r="5" spans="1:13" ht="15" x14ac:dyDescent="0.2">
      <c r="A5" s="7">
        <v>1</v>
      </c>
      <c r="B5" s="11">
        <v>2</v>
      </c>
      <c r="C5" s="7">
        <v>3</v>
      </c>
      <c r="D5" s="7">
        <v>4</v>
      </c>
      <c r="E5" s="22"/>
      <c r="F5" s="159">
        <v>5</v>
      </c>
      <c r="G5" s="160"/>
      <c r="H5" s="161"/>
      <c r="I5" s="7">
        <v>6</v>
      </c>
    </row>
    <row r="6" spans="1:13" ht="21" customHeight="1" x14ac:dyDescent="0.2">
      <c r="A6" s="19" t="s">
        <v>66</v>
      </c>
      <c r="B6" s="16"/>
      <c r="C6" s="13"/>
      <c r="D6" s="14"/>
      <c r="E6" s="14"/>
      <c r="F6" s="41"/>
      <c r="G6" s="15"/>
      <c r="H6" s="42"/>
      <c r="I6" s="13"/>
    </row>
    <row r="7" spans="1:13" ht="21" customHeight="1" x14ac:dyDescent="0.2">
      <c r="A7" s="149" t="s">
        <v>47</v>
      </c>
      <c r="B7" s="152" t="s">
        <v>125</v>
      </c>
      <c r="C7" s="152" t="s">
        <v>20</v>
      </c>
      <c r="D7" s="155"/>
      <c r="E7" s="26" t="s">
        <v>69</v>
      </c>
      <c r="F7" s="35">
        <f>SUM(H7:H11)</f>
        <v>160885.875</v>
      </c>
      <c r="G7" s="23" t="s">
        <v>62</v>
      </c>
      <c r="H7" s="36">
        <f>H12</f>
        <v>31255.5</v>
      </c>
      <c r="I7" s="149"/>
    </row>
    <row r="8" spans="1:13" ht="21" customHeight="1" x14ac:dyDescent="0.2">
      <c r="A8" s="150"/>
      <c r="B8" s="153"/>
      <c r="C8" s="153"/>
      <c r="D8" s="156"/>
      <c r="E8" s="80"/>
      <c r="F8" s="37"/>
      <c r="G8" s="24" t="s">
        <v>63</v>
      </c>
      <c r="H8" s="38">
        <f>H13</f>
        <v>32523.75</v>
      </c>
      <c r="I8" s="150"/>
    </row>
    <row r="9" spans="1:13" ht="21" customHeight="1" x14ac:dyDescent="0.2">
      <c r="A9" s="150"/>
      <c r="B9" s="153"/>
      <c r="C9" s="153"/>
      <c r="D9" s="156"/>
      <c r="E9" s="80"/>
      <c r="F9" s="37"/>
      <c r="G9" s="24" t="s">
        <v>64</v>
      </c>
      <c r="H9" s="38">
        <f t="shared" ref="H9:H11" si="0">H14</f>
        <v>32368.875</v>
      </c>
      <c r="I9" s="150"/>
    </row>
    <row r="10" spans="1:13" ht="21" customHeight="1" x14ac:dyDescent="0.2">
      <c r="A10" s="150"/>
      <c r="B10" s="153"/>
      <c r="C10" s="153"/>
      <c r="D10" s="156"/>
      <c r="E10" s="80"/>
      <c r="F10" s="37"/>
      <c r="G10" s="24" t="s">
        <v>92</v>
      </c>
      <c r="H10" s="38">
        <f t="shared" si="0"/>
        <v>32368.875</v>
      </c>
      <c r="I10" s="150"/>
    </row>
    <row r="11" spans="1:13" ht="42.75" customHeight="1" x14ac:dyDescent="0.2">
      <c r="A11" s="151"/>
      <c r="B11" s="154"/>
      <c r="C11" s="154"/>
      <c r="D11" s="157"/>
      <c r="E11" s="81"/>
      <c r="F11" s="39"/>
      <c r="G11" s="25" t="s">
        <v>93</v>
      </c>
      <c r="H11" s="38">
        <f t="shared" si="0"/>
        <v>32368.875</v>
      </c>
      <c r="I11" s="151"/>
    </row>
    <row r="12" spans="1:13" ht="42.75" customHeight="1" x14ac:dyDescent="0.2">
      <c r="A12" s="149" t="s">
        <v>48</v>
      </c>
      <c r="B12" s="152" t="s">
        <v>141</v>
      </c>
      <c r="C12" s="152" t="s">
        <v>20</v>
      </c>
      <c r="D12" s="155" t="s">
        <v>81</v>
      </c>
      <c r="E12" s="26" t="s">
        <v>69</v>
      </c>
      <c r="F12" s="35">
        <f>SUM(H12:H16)</f>
        <v>160885.875</v>
      </c>
      <c r="G12" s="23" t="s">
        <v>62</v>
      </c>
      <c r="H12" s="36">
        <f>30975+280.5</f>
        <v>31255.5</v>
      </c>
      <c r="I12" s="152"/>
    </row>
    <row r="13" spans="1:13" ht="42.75" customHeight="1" x14ac:dyDescent="0.2">
      <c r="A13" s="150"/>
      <c r="B13" s="153"/>
      <c r="C13" s="153"/>
      <c r="D13" s="156"/>
      <c r="E13" s="80"/>
      <c r="F13" s="37"/>
      <c r="G13" s="24" t="s">
        <v>63</v>
      </c>
      <c r="H13" s="38">
        <v>32523.75</v>
      </c>
      <c r="I13" s="153"/>
    </row>
    <row r="14" spans="1:13" ht="42.75" customHeight="1" x14ac:dyDescent="0.2">
      <c r="A14" s="150"/>
      <c r="B14" s="153"/>
      <c r="C14" s="153"/>
      <c r="D14" s="156"/>
      <c r="E14" s="80"/>
      <c r="F14" s="37"/>
      <c r="G14" s="24" t="s">
        <v>64</v>
      </c>
      <c r="H14" s="38">
        <v>32368.875</v>
      </c>
      <c r="I14" s="153"/>
    </row>
    <row r="15" spans="1:13" ht="42.75" customHeight="1" x14ac:dyDescent="0.2">
      <c r="A15" s="150"/>
      <c r="B15" s="153"/>
      <c r="C15" s="153"/>
      <c r="D15" s="156"/>
      <c r="E15" s="80"/>
      <c r="F15" s="37"/>
      <c r="G15" s="24" t="s">
        <v>92</v>
      </c>
      <c r="H15" s="38">
        <v>32368.875</v>
      </c>
      <c r="I15" s="153"/>
    </row>
    <row r="16" spans="1:13" ht="43.5" customHeight="1" x14ac:dyDescent="0.2">
      <c r="A16" s="151"/>
      <c r="B16" s="154"/>
      <c r="C16" s="154"/>
      <c r="D16" s="157"/>
      <c r="E16" s="81"/>
      <c r="F16" s="39"/>
      <c r="G16" s="25" t="s">
        <v>93</v>
      </c>
      <c r="H16" s="40">
        <v>32368.875</v>
      </c>
      <c r="I16" s="154"/>
    </row>
    <row r="17" spans="1:9" ht="21" customHeight="1" x14ac:dyDescent="0.2">
      <c r="A17" s="149" t="s">
        <v>49</v>
      </c>
      <c r="B17" s="152" t="s">
        <v>126</v>
      </c>
      <c r="C17" s="152" t="s">
        <v>20</v>
      </c>
      <c r="D17" s="155"/>
      <c r="E17" s="26" t="s">
        <v>69</v>
      </c>
      <c r="F17" s="35">
        <f>SUM(H17:H21)</f>
        <v>9955.1999999999989</v>
      </c>
      <c r="G17" s="23" t="s">
        <v>62</v>
      </c>
      <c r="H17" s="36">
        <v>1920</v>
      </c>
      <c r="I17" s="149"/>
    </row>
    <row r="18" spans="1:9" ht="21" customHeight="1" x14ac:dyDescent="0.2">
      <c r="A18" s="150"/>
      <c r="B18" s="153"/>
      <c r="C18" s="153"/>
      <c r="D18" s="156"/>
      <c r="E18" s="80"/>
      <c r="F18" s="37"/>
      <c r="G18" s="24" t="s">
        <v>63</v>
      </c>
      <c r="H18" s="38">
        <v>2016</v>
      </c>
      <c r="I18" s="150"/>
    </row>
    <row r="19" spans="1:9" ht="21" customHeight="1" x14ac:dyDescent="0.2">
      <c r="A19" s="150"/>
      <c r="B19" s="153"/>
      <c r="C19" s="153"/>
      <c r="D19" s="156"/>
      <c r="E19" s="80"/>
      <c r="F19" s="37"/>
      <c r="G19" s="24" t="s">
        <v>64</v>
      </c>
      <c r="H19" s="38">
        <v>2006.4</v>
      </c>
      <c r="I19" s="150"/>
    </row>
    <row r="20" spans="1:9" ht="21" customHeight="1" x14ac:dyDescent="0.2">
      <c r="A20" s="150"/>
      <c r="B20" s="153"/>
      <c r="C20" s="153"/>
      <c r="D20" s="156"/>
      <c r="E20" s="80"/>
      <c r="F20" s="37"/>
      <c r="G20" s="24" t="s">
        <v>92</v>
      </c>
      <c r="H20" s="38">
        <v>2006.4</v>
      </c>
      <c r="I20" s="150"/>
    </row>
    <row r="21" spans="1:9" ht="27.75" customHeight="1" x14ac:dyDescent="0.2">
      <c r="A21" s="151"/>
      <c r="B21" s="154"/>
      <c r="C21" s="154"/>
      <c r="D21" s="157"/>
      <c r="E21" s="81"/>
      <c r="F21" s="39"/>
      <c r="G21" s="25" t="s">
        <v>93</v>
      </c>
      <c r="H21" s="40">
        <v>2006.4</v>
      </c>
      <c r="I21" s="151"/>
    </row>
    <row r="22" spans="1:9" ht="27.75" customHeight="1" x14ac:dyDescent="0.2">
      <c r="A22" s="149" t="s">
        <v>50</v>
      </c>
      <c r="B22" s="152" t="s">
        <v>71</v>
      </c>
      <c r="C22" s="152" t="s">
        <v>20</v>
      </c>
      <c r="D22" s="155" t="s">
        <v>82</v>
      </c>
      <c r="E22" s="26" t="s">
        <v>69</v>
      </c>
      <c r="F22" s="35">
        <f>SUM(H22:H26)</f>
        <v>9955.1999999999989</v>
      </c>
      <c r="G22" s="23" t="s">
        <v>62</v>
      </c>
      <c r="H22" s="36">
        <v>1920</v>
      </c>
      <c r="I22" s="149"/>
    </row>
    <row r="23" spans="1:9" ht="27.75" customHeight="1" x14ac:dyDescent="0.2">
      <c r="A23" s="150" t="s">
        <v>60</v>
      </c>
      <c r="B23" s="153" t="s">
        <v>43</v>
      </c>
      <c r="C23" s="153"/>
      <c r="D23" s="156"/>
      <c r="E23" s="80"/>
      <c r="F23" s="37"/>
      <c r="G23" s="24" t="s">
        <v>63</v>
      </c>
      <c r="H23" s="38">
        <v>2016</v>
      </c>
      <c r="I23" s="150"/>
    </row>
    <row r="24" spans="1:9" ht="27.75" customHeight="1" x14ac:dyDescent="0.2">
      <c r="A24" s="150" t="s">
        <v>60</v>
      </c>
      <c r="B24" s="153" t="s">
        <v>43</v>
      </c>
      <c r="C24" s="153"/>
      <c r="D24" s="156"/>
      <c r="E24" s="80"/>
      <c r="F24" s="37"/>
      <c r="G24" s="24" t="s">
        <v>64</v>
      </c>
      <c r="H24" s="38">
        <v>2006.4</v>
      </c>
      <c r="I24" s="150"/>
    </row>
    <row r="25" spans="1:9" ht="27.75" customHeight="1" x14ac:dyDescent="0.2">
      <c r="A25" s="150" t="s">
        <v>60</v>
      </c>
      <c r="B25" s="153" t="s">
        <v>43</v>
      </c>
      <c r="C25" s="153"/>
      <c r="D25" s="156"/>
      <c r="E25" s="80"/>
      <c r="F25" s="37"/>
      <c r="G25" s="24" t="s">
        <v>92</v>
      </c>
      <c r="H25" s="38">
        <v>2006.4</v>
      </c>
      <c r="I25" s="150"/>
    </row>
    <row r="26" spans="1:9" ht="21" customHeight="1" x14ac:dyDescent="0.2">
      <c r="A26" s="151" t="s">
        <v>60</v>
      </c>
      <c r="B26" s="154" t="s">
        <v>43</v>
      </c>
      <c r="C26" s="154"/>
      <c r="D26" s="157"/>
      <c r="E26" s="81"/>
      <c r="F26" s="39"/>
      <c r="G26" s="25" t="s">
        <v>93</v>
      </c>
      <c r="H26" s="40">
        <v>2006.4</v>
      </c>
      <c r="I26" s="151"/>
    </row>
    <row r="27" spans="1:9" ht="20.25" customHeight="1" x14ac:dyDescent="0.2">
      <c r="A27" s="149" t="s">
        <v>99</v>
      </c>
      <c r="B27" s="152" t="s">
        <v>127</v>
      </c>
      <c r="C27" s="152" t="s">
        <v>20</v>
      </c>
      <c r="D27" s="155"/>
      <c r="E27" s="26" t="s">
        <v>69</v>
      </c>
      <c r="F27" s="35">
        <f>SUM(H27:H31)</f>
        <v>462242.75</v>
      </c>
      <c r="G27" s="23" t="s">
        <v>62</v>
      </c>
      <c r="H27" s="36">
        <f>H32</f>
        <v>89150</v>
      </c>
      <c r="I27" s="149"/>
    </row>
    <row r="28" spans="1:9" ht="20.25" customHeight="1" x14ac:dyDescent="0.2">
      <c r="A28" s="150"/>
      <c r="B28" s="153"/>
      <c r="C28" s="153"/>
      <c r="D28" s="156"/>
      <c r="E28" s="80"/>
      <c r="F28" s="37"/>
      <c r="G28" s="24" t="s">
        <v>63</v>
      </c>
      <c r="H28" s="38">
        <f t="shared" ref="H28:H31" si="1">H33</f>
        <v>93607.5</v>
      </c>
      <c r="I28" s="150"/>
    </row>
    <row r="29" spans="1:9" ht="20.25" customHeight="1" x14ac:dyDescent="0.2">
      <c r="A29" s="150"/>
      <c r="B29" s="153"/>
      <c r="C29" s="153"/>
      <c r="D29" s="156"/>
      <c r="E29" s="80"/>
      <c r="F29" s="37"/>
      <c r="G29" s="24" t="s">
        <v>64</v>
      </c>
      <c r="H29" s="38">
        <f t="shared" si="1"/>
        <v>93161.75</v>
      </c>
      <c r="I29" s="150"/>
    </row>
    <row r="30" spans="1:9" ht="20.25" customHeight="1" x14ac:dyDescent="0.2">
      <c r="A30" s="150"/>
      <c r="B30" s="153"/>
      <c r="C30" s="153"/>
      <c r="D30" s="156"/>
      <c r="E30" s="80"/>
      <c r="F30" s="37"/>
      <c r="G30" s="24" t="s">
        <v>92</v>
      </c>
      <c r="H30" s="38">
        <f t="shared" si="1"/>
        <v>93161.75</v>
      </c>
      <c r="I30" s="150"/>
    </row>
    <row r="31" spans="1:9" ht="20.25" customHeight="1" x14ac:dyDescent="0.2">
      <c r="A31" s="151"/>
      <c r="B31" s="154"/>
      <c r="C31" s="154"/>
      <c r="D31" s="157"/>
      <c r="E31" s="81"/>
      <c r="F31" s="39"/>
      <c r="G31" s="25" t="s">
        <v>93</v>
      </c>
      <c r="H31" s="40">
        <f t="shared" si="1"/>
        <v>93161.75</v>
      </c>
      <c r="I31" s="151"/>
    </row>
    <row r="32" spans="1:9" ht="36.75" customHeight="1" x14ac:dyDescent="0.2">
      <c r="A32" s="149" t="s">
        <v>100</v>
      </c>
      <c r="B32" s="165" t="s">
        <v>116</v>
      </c>
      <c r="C32" s="152" t="s">
        <v>20</v>
      </c>
      <c r="D32" s="155" t="s">
        <v>118</v>
      </c>
      <c r="E32" s="26" t="s">
        <v>69</v>
      </c>
      <c r="F32" s="35">
        <f>SUM(H32:H36)</f>
        <v>462242.75</v>
      </c>
      <c r="G32" s="23" t="s">
        <v>62</v>
      </c>
      <c r="H32" s="36">
        <v>89150</v>
      </c>
      <c r="I32" s="149"/>
    </row>
    <row r="33" spans="1:9" ht="36.75" customHeight="1" x14ac:dyDescent="0.2">
      <c r="A33" s="150"/>
      <c r="B33" s="166"/>
      <c r="C33" s="153"/>
      <c r="D33" s="156"/>
      <c r="E33" s="80"/>
      <c r="F33" s="37"/>
      <c r="G33" s="24" t="s">
        <v>63</v>
      </c>
      <c r="H33" s="38">
        <v>93607.5</v>
      </c>
      <c r="I33" s="150"/>
    </row>
    <row r="34" spans="1:9" ht="36.75" customHeight="1" x14ac:dyDescent="0.2">
      <c r="A34" s="150"/>
      <c r="B34" s="166"/>
      <c r="C34" s="153"/>
      <c r="D34" s="156"/>
      <c r="E34" s="80"/>
      <c r="F34" s="37"/>
      <c r="G34" s="24" t="s">
        <v>64</v>
      </c>
      <c r="H34" s="38">
        <v>93161.75</v>
      </c>
      <c r="I34" s="150"/>
    </row>
    <row r="35" spans="1:9" ht="36.75" customHeight="1" x14ac:dyDescent="0.2">
      <c r="A35" s="150"/>
      <c r="B35" s="166"/>
      <c r="C35" s="153"/>
      <c r="D35" s="156"/>
      <c r="E35" s="80"/>
      <c r="F35" s="37"/>
      <c r="G35" s="24" t="s">
        <v>92</v>
      </c>
      <c r="H35" s="38">
        <v>93161.75</v>
      </c>
      <c r="I35" s="150"/>
    </row>
    <row r="36" spans="1:9" ht="36.75" customHeight="1" x14ac:dyDescent="0.2">
      <c r="A36" s="151"/>
      <c r="B36" s="167"/>
      <c r="C36" s="154"/>
      <c r="D36" s="157"/>
      <c r="E36" s="81"/>
      <c r="F36" s="39"/>
      <c r="G36" s="25" t="s">
        <v>93</v>
      </c>
      <c r="H36" s="40">
        <v>93161.75</v>
      </c>
      <c r="I36" s="151"/>
    </row>
    <row r="37" spans="1:9" ht="21" customHeight="1" x14ac:dyDescent="0.2">
      <c r="A37" s="149" t="s">
        <v>52</v>
      </c>
      <c r="B37" s="152" t="s">
        <v>128</v>
      </c>
      <c r="C37" s="152" t="s">
        <v>20</v>
      </c>
      <c r="D37" s="155"/>
      <c r="E37" s="26" t="s">
        <v>69</v>
      </c>
      <c r="F37" s="35">
        <f>SUM(H37:H41)</f>
        <v>444976.70000000007</v>
      </c>
      <c r="G37" s="23" t="s">
        <v>62</v>
      </c>
      <c r="H37" s="36">
        <f>H42+H47+H52</f>
        <v>85820</v>
      </c>
      <c r="I37" s="149"/>
    </row>
    <row r="38" spans="1:9" ht="21" customHeight="1" x14ac:dyDescent="0.2">
      <c r="A38" s="150"/>
      <c r="B38" s="153"/>
      <c r="C38" s="153"/>
      <c r="D38" s="156"/>
      <c r="E38" s="80"/>
      <c r="F38" s="37"/>
      <c r="G38" s="24" t="s">
        <v>63</v>
      </c>
      <c r="H38" s="38">
        <f t="shared" ref="H38:H41" si="2">H43+H48+H53</f>
        <v>90111</v>
      </c>
      <c r="I38" s="150"/>
    </row>
    <row r="39" spans="1:9" ht="21" customHeight="1" x14ac:dyDescent="0.2">
      <c r="A39" s="150"/>
      <c r="B39" s="153"/>
      <c r="C39" s="153"/>
      <c r="D39" s="156"/>
      <c r="E39" s="80"/>
      <c r="F39" s="37"/>
      <c r="G39" s="24" t="s">
        <v>64</v>
      </c>
      <c r="H39" s="38">
        <f t="shared" si="2"/>
        <v>89681.9</v>
      </c>
      <c r="I39" s="150"/>
    </row>
    <row r="40" spans="1:9" ht="21" customHeight="1" x14ac:dyDescent="0.2">
      <c r="A40" s="150"/>
      <c r="B40" s="153"/>
      <c r="C40" s="153"/>
      <c r="D40" s="156"/>
      <c r="E40" s="80"/>
      <c r="F40" s="37"/>
      <c r="G40" s="24" t="s">
        <v>92</v>
      </c>
      <c r="H40" s="38">
        <f t="shared" si="2"/>
        <v>89681.9</v>
      </c>
      <c r="I40" s="150"/>
    </row>
    <row r="41" spans="1:9" ht="21" customHeight="1" x14ac:dyDescent="0.2">
      <c r="A41" s="151"/>
      <c r="B41" s="154"/>
      <c r="C41" s="154"/>
      <c r="D41" s="157"/>
      <c r="E41" s="81"/>
      <c r="F41" s="39"/>
      <c r="G41" s="25" t="s">
        <v>93</v>
      </c>
      <c r="H41" s="40">
        <f t="shared" si="2"/>
        <v>89681.9</v>
      </c>
      <c r="I41" s="151"/>
    </row>
    <row r="42" spans="1:9" ht="21" customHeight="1" x14ac:dyDescent="0.2">
      <c r="A42" s="149" t="s">
        <v>60</v>
      </c>
      <c r="B42" s="152" t="s">
        <v>89</v>
      </c>
      <c r="C42" s="152" t="s">
        <v>20</v>
      </c>
      <c r="D42" s="155" t="s">
        <v>83</v>
      </c>
      <c r="E42" s="26" t="s">
        <v>69</v>
      </c>
      <c r="F42" s="35">
        <f>SUM(H42:H46)</f>
        <v>444976.70000000007</v>
      </c>
      <c r="G42" s="23" t="s">
        <v>62</v>
      </c>
      <c r="H42" s="36">
        <v>85820</v>
      </c>
      <c r="I42" s="149"/>
    </row>
    <row r="43" spans="1:9" ht="21" customHeight="1" x14ac:dyDescent="0.2">
      <c r="A43" s="150"/>
      <c r="B43" s="153"/>
      <c r="C43" s="153"/>
      <c r="D43" s="156"/>
      <c r="E43" s="80"/>
      <c r="F43" s="37"/>
      <c r="G43" s="24" t="s">
        <v>63</v>
      </c>
      <c r="H43" s="38">
        <v>90111</v>
      </c>
      <c r="I43" s="150"/>
    </row>
    <row r="44" spans="1:9" ht="21" customHeight="1" x14ac:dyDescent="0.2">
      <c r="A44" s="150"/>
      <c r="B44" s="153"/>
      <c r="C44" s="153"/>
      <c r="D44" s="156"/>
      <c r="E44" s="80"/>
      <c r="F44" s="37"/>
      <c r="G44" s="24" t="s">
        <v>64</v>
      </c>
      <c r="H44" s="38">
        <v>89681.9</v>
      </c>
      <c r="I44" s="150"/>
    </row>
    <row r="45" spans="1:9" ht="21" customHeight="1" x14ac:dyDescent="0.2">
      <c r="A45" s="150"/>
      <c r="B45" s="153"/>
      <c r="C45" s="153"/>
      <c r="D45" s="156"/>
      <c r="E45" s="80"/>
      <c r="F45" s="37"/>
      <c r="G45" s="24" t="s">
        <v>92</v>
      </c>
      <c r="H45" s="38">
        <v>89681.9</v>
      </c>
      <c r="I45" s="150"/>
    </row>
    <row r="46" spans="1:9" ht="21" customHeight="1" x14ac:dyDescent="0.2">
      <c r="A46" s="151"/>
      <c r="B46" s="154"/>
      <c r="C46" s="154"/>
      <c r="D46" s="157"/>
      <c r="E46" s="81"/>
      <c r="F46" s="39"/>
      <c r="G46" s="25" t="s">
        <v>93</v>
      </c>
      <c r="H46" s="40">
        <v>89681.9</v>
      </c>
      <c r="I46" s="151"/>
    </row>
    <row r="47" spans="1:9" ht="21" customHeight="1" x14ac:dyDescent="0.2">
      <c r="A47" s="149" t="s">
        <v>101</v>
      </c>
      <c r="B47" s="152" t="s">
        <v>142</v>
      </c>
      <c r="C47" s="152" t="s">
        <v>20</v>
      </c>
      <c r="D47" s="155" t="s">
        <v>65</v>
      </c>
      <c r="E47" s="26" t="s">
        <v>69</v>
      </c>
      <c r="F47" s="35">
        <f>SUM(H47:H51)</f>
        <v>0</v>
      </c>
      <c r="G47" s="23" t="s">
        <v>62</v>
      </c>
      <c r="H47" s="36">
        <v>0</v>
      </c>
      <c r="I47" s="149"/>
    </row>
    <row r="48" spans="1:9" ht="21" customHeight="1" x14ac:dyDescent="0.2">
      <c r="A48" s="150"/>
      <c r="B48" s="153"/>
      <c r="C48" s="153"/>
      <c r="D48" s="156"/>
      <c r="E48" s="80"/>
      <c r="F48" s="37"/>
      <c r="G48" s="24" t="s">
        <v>63</v>
      </c>
      <c r="H48" s="38">
        <v>0</v>
      </c>
      <c r="I48" s="150"/>
    </row>
    <row r="49" spans="1:9" ht="21" customHeight="1" x14ac:dyDescent="0.2">
      <c r="A49" s="150"/>
      <c r="B49" s="153"/>
      <c r="C49" s="153"/>
      <c r="D49" s="156"/>
      <c r="E49" s="80"/>
      <c r="F49" s="37"/>
      <c r="G49" s="24" t="s">
        <v>64</v>
      </c>
      <c r="H49" s="38">
        <v>0</v>
      </c>
      <c r="I49" s="150"/>
    </row>
    <row r="50" spans="1:9" ht="21" customHeight="1" x14ac:dyDescent="0.2">
      <c r="A50" s="150"/>
      <c r="B50" s="153"/>
      <c r="C50" s="153"/>
      <c r="D50" s="156"/>
      <c r="E50" s="80"/>
      <c r="F50" s="37"/>
      <c r="G50" s="24" t="s">
        <v>92</v>
      </c>
      <c r="H50" s="38">
        <v>0</v>
      </c>
      <c r="I50" s="150"/>
    </row>
    <row r="51" spans="1:9" ht="25.5" customHeight="1" x14ac:dyDescent="0.2">
      <c r="A51" s="151"/>
      <c r="B51" s="154"/>
      <c r="C51" s="154"/>
      <c r="D51" s="157"/>
      <c r="E51" s="81"/>
      <c r="F51" s="39"/>
      <c r="G51" s="25" t="s">
        <v>93</v>
      </c>
      <c r="H51" s="38">
        <v>0</v>
      </c>
      <c r="I51" s="151"/>
    </row>
    <row r="52" spans="1:9" ht="25.5" customHeight="1" x14ac:dyDescent="0.2">
      <c r="A52" s="149" t="s">
        <v>102</v>
      </c>
      <c r="B52" s="152" t="s">
        <v>105</v>
      </c>
      <c r="C52" s="152" t="s">
        <v>20</v>
      </c>
      <c r="D52" s="155" t="s">
        <v>84</v>
      </c>
      <c r="E52" s="26" t="s">
        <v>69</v>
      </c>
      <c r="F52" s="35">
        <f>SUM(H52:H56)</f>
        <v>0</v>
      </c>
      <c r="G52" s="23" t="s">
        <v>62</v>
      </c>
      <c r="H52" s="36">
        <v>0</v>
      </c>
      <c r="I52" s="149"/>
    </row>
    <row r="53" spans="1:9" ht="25.5" customHeight="1" x14ac:dyDescent="0.2">
      <c r="A53" s="150"/>
      <c r="B53" s="153"/>
      <c r="C53" s="153"/>
      <c r="D53" s="156"/>
      <c r="E53" s="80"/>
      <c r="F53" s="37"/>
      <c r="G53" s="24" t="s">
        <v>63</v>
      </c>
      <c r="H53" s="38">
        <v>0</v>
      </c>
      <c r="I53" s="150"/>
    </row>
    <row r="54" spans="1:9" ht="25.5" customHeight="1" x14ac:dyDescent="0.2">
      <c r="A54" s="150"/>
      <c r="B54" s="153"/>
      <c r="C54" s="153"/>
      <c r="D54" s="156"/>
      <c r="E54" s="80"/>
      <c r="F54" s="37"/>
      <c r="G54" s="24" t="s">
        <v>64</v>
      </c>
      <c r="H54" s="38">
        <v>0</v>
      </c>
      <c r="I54" s="150"/>
    </row>
    <row r="55" spans="1:9" ht="25.5" customHeight="1" x14ac:dyDescent="0.2">
      <c r="A55" s="150"/>
      <c r="B55" s="153"/>
      <c r="C55" s="153"/>
      <c r="D55" s="156"/>
      <c r="E55" s="80"/>
      <c r="F55" s="37"/>
      <c r="G55" s="24" t="s">
        <v>92</v>
      </c>
      <c r="H55" s="38">
        <v>0</v>
      </c>
      <c r="I55" s="150"/>
    </row>
    <row r="56" spans="1:9" ht="21" customHeight="1" x14ac:dyDescent="0.2">
      <c r="A56" s="151"/>
      <c r="B56" s="154"/>
      <c r="C56" s="154"/>
      <c r="D56" s="157"/>
      <c r="E56" s="81"/>
      <c r="F56" s="39"/>
      <c r="G56" s="25" t="s">
        <v>93</v>
      </c>
      <c r="H56" s="38">
        <v>0</v>
      </c>
      <c r="I56" s="151"/>
    </row>
    <row r="57" spans="1:9" ht="21.75" customHeight="1" x14ac:dyDescent="0.2">
      <c r="A57" s="149" t="s">
        <v>103</v>
      </c>
      <c r="B57" s="152" t="s">
        <v>143</v>
      </c>
      <c r="C57" s="152" t="s">
        <v>20</v>
      </c>
      <c r="D57" s="155"/>
      <c r="E57" s="26" t="s">
        <v>69</v>
      </c>
      <c r="F57" s="35">
        <f>SUM(H57:H61)</f>
        <v>41480</v>
      </c>
      <c r="G57" s="23" t="s">
        <v>62</v>
      </c>
      <c r="H57" s="36">
        <f>H62</f>
        <v>8000</v>
      </c>
      <c r="I57" s="149"/>
    </row>
    <row r="58" spans="1:9" ht="21.75" customHeight="1" x14ac:dyDescent="0.2">
      <c r="A58" s="150"/>
      <c r="B58" s="153"/>
      <c r="C58" s="153"/>
      <c r="D58" s="156"/>
      <c r="E58" s="80"/>
      <c r="F58" s="37"/>
      <c r="G58" s="24" t="s">
        <v>63</v>
      </c>
      <c r="H58" s="38">
        <f t="shared" ref="H58:H61" si="3">H63</f>
        <v>8400</v>
      </c>
      <c r="I58" s="150"/>
    </row>
    <row r="59" spans="1:9" ht="21.75" customHeight="1" x14ac:dyDescent="0.2">
      <c r="A59" s="150"/>
      <c r="B59" s="153"/>
      <c r="C59" s="153"/>
      <c r="D59" s="156"/>
      <c r="E59" s="80"/>
      <c r="F59" s="37"/>
      <c r="G59" s="24" t="s">
        <v>64</v>
      </c>
      <c r="H59" s="38">
        <f t="shared" si="3"/>
        <v>8360</v>
      </c>
      <c r="I59" s="150"/>
    </row>
    <row r="60" spans="1:9" ht="21.75" customHeight="1" x14ac:dyDescent="0.2">
      <c r="A60" s="150"/>
      <c r="B60" s="153"/>
      <c r="C60" s="153"/>
      <c r="D60" s="156"/>
      <c r="E60" s="80"/>
      <c r="F60" s="37"/>
      <c r="G60" s="24" t="s">
        <v>92</v>
      </c>
      <c r="H60" s="38">
        <f t="shared" si="3"/>
        <v>8360</v>
      </c>
      <c r="I60" s="150"/>
    </row>
    <row r="61" spans="1:9" ht="21.75" customHeight="1" x14ac:dyDescent="0.2">
      <c r="A61" s="151"/>
      <c r="B61" s="154"/>
      <c r="C61" s="154"/>
      <c r="D61" s="157"/>
      <c r="E61" s="81"/>
      <c r="F61" s="39"/>
      <c r="G61" s="25" t="s">
        <v>93</v>
      </c>
      <c r="H61" s="38">
        <f t="shared" si="3"/>
        <v>8360</v>
      </c>
      <c r="I61" s="151"/>
    </row>
    <row r="62" spans="1:9" ht="33" customHeight="1" x14ac:dyDescent="0.2">
      <c r="A62" s="158" t="s">
        <v>104</v>
      </c>
      <c r="B62" s="152" t="s">
        <v>133</v>
      </c>
      <c r="C62" s="152" t="s">
        <v>20</v>
      </c>
      <c r="D62" s="155" t="s">
        <v>134</v>
      </c>
      <c r="E62" s="26" t="s">
        <v>69</v>
      </c>
      <c r="F62" s="35">
        <f>SUM(H62:H66)</f>
        <v>41480</v>
      </c>
      <c r="G62" s="23" t="s">
        <v>62</v>
      </c>
      <c r="H62" s="36">
        <v>8000</v>
      </c>
      <c r="I62" s="149"/>
    </row>
    <row r="63" spans="1:9" ht="33" customHeight="1" x14ac:dyDescent="0.2">
      <c r="A63" s="150" t="s">
        <v>58</v>
      </c>
      <c r="B63" s="153" t="s">
        <v>59</v>
      </c>
      <c r="C63" s="153"/>
      <c r="D63" s="156"/>
      <c r="E63" s="80"/>
      <c r="F63" s="37"/>
      <c r="G63" s="24" t="s">
        <v>63</v>
      </c>
      <c r="H63" s="38">
        <v>8400</v>
      </c>
      <c r="I63" s="150"/>
    </row>
    <row r="64" spans="1:9" ht="33" customHeight="1" x14ac:dyDescent="0.2">
      <c r="A64" s="150" t="s">
        <v>58</v>
      </c>
      <c r="B64" s="153" t="s">
        <v>59</v>
      </c>
      <c r="C64" s="153"/>
      <c r="D64" s="156"/>
      <c r="E64" s="80"/>
      <c r="F64" s="37"/>
      <c r="G64" s="24" t="s">
        <v>64</v>
      </c>
      <c r="H64" s="38">
        <v>8360</v>
      </c>
      <c r="I64" s="150"/>
    </row>
    <row r="65" spans="1:9" ht="33" customHeight="1" x14ac:dyDescent="0.2">
      <c r="A65" s="150" t="s">
        <v>58</v>
      </c>
      <c r="B65" s="153" t="s">
        <v>59</v>
      </c>
      <c r="C65" s="153"/>
      <c r="D65" s="156"/>
      <c r="E65" s="80"/>
      <c r="F65" s="37"/>
      <c r="G65" s="24" t="s">
        <v>92</v>
      </c>
      <c r="H65" s="38">
        <v>8360</v>
      </c>
      <c r="I65" s="150"/>
    </row>
    <row r="66" spans="1:9" ht="18.75" customHeight="1" x14ac:dyDescent="0.2">
      <c r="A66" s="151" t="s">
        <v>58</v>
      </c>
      <c r="B66" s="154" t="s">
        <v>59</v>
      </c>
      <c r="C66" s="154"/>
      <c r="D66" s="157"/>
      <c r="E66" s="81"/>
      <c r="F66" s="39"/>
      <c r="G66" s="25" t="s">
        <v>93</v>
      </c>
      <c r="H66" s="38">
        <v>8360</v>
      </c>
      <c r="I66" s="151"/>
    </row>
    <row r="67" spans="1:9" ht="21" customHeight="1" x14ac:dyDescent="0.2">
      <c r="A67" s="149" t="s">
        <v>113</v>
      </c>
      <c r="B67" s="152" t="s">
        <v>85</v>
      </c>
      <c r="C67" s="152" t="s">
        <v>20</v>
      </c>
      <c r="D67" s="155"/>
      <c r="E67" s="26" t="s">
        <v>69</v>
      </c>
      <c r="F67" s="35">
        <f>SUM(H67:H71)</f>
        <v>114134.6</v>
      </c>
      <c r="G67" s="23" t="s">
        <v>62</v>
      </c>
      <c r="H67" s="36">
        <f>H72+H77</f>
        <v>89465</v>
      </c>
      <c r="I67" s="149"/>
    </row>
    <row r="68" spans="1:9" ht="21" customHeight="1" x14ac:dyDescent="0.2">
      <c r="A68" s="150"/>
      <c r="B68" s="153"/>
      <c r="C68" s="153"/>
      <c r="D68" s="156"/>
      <c r="E68" s="80"/>
      <c r="F68" s="37"/>
      <c r="G68" s="24" t="s">
        <v>63</v>
      </c>
      <c r="H68" s="38">
        <f t="shared" ref="H68:H71" si="4">H73+H78</f>
        <v>6189.6</v>
      </c>
      <c r="I68" s="150"/>
    </row>
    <row r="69" spans="1:9" ht="21" customHeight="1" x14ac:dyDescent="0.2">
      <c r="A69" s="150"/>
      <c r="B69" s="153"/>
      <c r="C69" s="153"/>
      <c r="D69" s="156"/>
      <c r="E69" s="80"/>
      <c r="F69" s="37"/>
      <c r="G69" s="24" t="s">
        <v>64</v>
      </c>
      <c r="H69" s="38">
        <f t="shared" si="4"/>
        <v>6160</v>
      </c>
      <c r="I69" s="150"/>
    </row>
    <row r="70" spans="1:9" ht="21" customHeight="1" x14ac:dyDescent="0.2">
      <c r="A70" s="150"/>
      <c r="B70" s="153"/>
      <c r="C70" s="153"/>
      <c r="D70" s="156"/>
      <c r="E70" s="80"/>
      <c r="F70" s="37"/>
      <c r="G70" s="24" t="s">
        <v>92</v>
      </c>
      <c r="H70" s="38">
        <f t="shared" si="4"/>
        <v>6160</v>
      </c>
      <c r="I70" s="150"/>
    </row>
    <row r="71" spans="1:9" ht="21" customHeight="1" x14ac:dyDescent="0.2">
      <c r="A71" s="151"/>
      <c r="B71" s="154"/>
      <c r="C71" s="154"/>
      <c r="D71" s="157"/>
      <c r="E71" s="81"/>
      <c r="F71" s="39"/>
      <c r="G71" s="25" t="s">
        <v>93</v>
      </c>
      <c r="H71" s="40">
        <f t="shared" si="4"/>
        <v>6160</v>
      </c>
      <c r="I71" s="151"/>
    </row>
    <row r="72" spans="1:9" ht="32.25" customHeight="1" x14ac:dyDescent="0.2">
      <c r="A72" s="149" t="s">
        <v>114</v>
      </c>
      <c r="B72" s="152" t="s">
        <v>70</v>
      </c>
      <c r="C72" s="152" t="s">
        <v>20</v>
      </c>
      <c r="D72" s="155" t="s">
        <v>117</v>
      </c>
      <c r="E72" s="26" t="s">
        <v>69</v>
      </c>
      <c r="F72" s="35">
        <f>SUM(H72:H76)</f>
        <v>107946.6</v>
      </c>
      <c r="G72" s="23" t="s">
        <v>62</v>
      </c>
      <c r="H72" s="36">
        <v>83277</v>
      </c>
      <c r="I72" s="149"/>
    </row>
    <row r="73" spans="1:9" ht="32.25" customHeight="1" x14ac:dyDescent="0.2">
      <c r="A73" s="150" t="s">
        <v>58</v>
      </c>
      <c r="B73" s="153" t="s">
        <v>59</v>
      </c>
      <c r="C73" s="153"/>
      <c r="D73" s="156"/>
      <c r="E73" s="91"/>
      <c r="F73" s="37"/>
      <c r="G73" s="24" t="s">
        <v>63</v>
      </c>
      <c r="H73" s="38">
        <v>6189.6</v>
      </c>
      <c r="I73" s="150"/>
    </row>
    <row r="74" spans="1:9" ht="32.25" customHeight="1" x14ac:dyDescent="0.2">
      <c r="A74" s="150" t="s">
        <v>58</v>
      </c>
      <c r="B74" s="153" t="s">
        <v>59</v>
      </c>
      <c r="C74" s="153"/>
      <c r="D74" s="156"/>
      <c r="E74" s="91"/>
      <c r="F74" s="37"/>
      <c r="G74" s="24" t="s">
        <v>64</v>
      </c>
      <c r="H74" s="38">
        <v>6160</v>
      </c>
      <c r="I74" s="150"/>
    </row>
    <row r="75" spans="1:9" ht="32.25" customHeight="1" x14ac:dyDescent="0.2">
      <c r="A75" s="150" t="s">
        <v>58</v>
      </c>
      <c r="B75" s="153" t="s">
        <v>59</v>
      </c>
      <c r="C75" s="153"/>
      <c r="D75" s="156"/>
      <c r="E75" s="91"/>
      <c r="F75" s="37"/>
      <c r="G75" s="24" t="s">
        <v>92</v>
      </c>
      <c r="H75" s="38">
        <v>6160</v>
      </c>
      <c r="I75" s="150"/>
    </row>
    <row r="76" spans="1:9" ht="32.25" customHeight="1" x14ac:dyDescent="0.2">
      <c r="A76" s="151" t="s">
        <v>58</v>
      </c>
      <c r="B76" s="154" t="s">
        <v>59</v>
      </c>
      <c r="C76" s="154"/>
      <c r="D76" s="157"/>
      <c r="E76" s="92"/>
      <c r="F76" s="39"/>
      <c r="G76" s="25" t="s">
        <v>93</v>
      </c>
      <c r="H76" s="40">
        <v>6160</v>
      </c>
      <c r="I76" s="151"/>
    </row>
    <row r="77" spans="1:9" ht="32.25" customHeight="1" x14ac:dyDescent="0.2">
      <c r="A77" s="149" t="s">
        <v>137</v>
      </c>
      <c r="B77" s="152" t="s">
        <v>144</v>
      </c>
      <c r="C77" s="152" t="s">
        <v>20</v>
      </c>
      <c r="D77" s="155" t="s">
        <v>139</v>
      </c>
      <c r="E77" s="26" t="s">
        <v>69</v>
      </c>
      <c r="F77" s="35">
        <f>SUM(H77:H81)</f>
        <v>6188</v>
      </c>
      <c r="G77" s="23" t="s">
        <v>62</v>
      </c>
      <c r="H77" s="36">
        <v>6188</v>
      </c>
      <c r="I77" s="149"/>
    </row>
    <row r="78" spans="1:9" ht="32.25" customHeight="1" x14ac:dyDescent="0.2">
      <c r="A78" s="150" t="s">
        <v>58</v>
      </c>
      <c r="B78" s="153" t="s">
        <v>59</v>
      </c>
      <c r="C78" s="153"/>
      <c r="D78" s="156"/>
      <c r="E78" s="94"/>
      <c r="F78" s="37"/>
      <c r="G78" s="24" t="s">
        <v>63</v>
      </c>
      <c r="H78" s="38">
        <v>0</v>
      </c>
      <c r="I78" s="150"/>
    </row>
    <row r="79" spans="1:9" ht="32.25" customHeight="1" x14ac:dyDescent="0.2">
      <c r="A79" s="150" t="s">
        <v>58</v>
      </c>
      <c r="B79" s="153" t="s">
        <v>59</v>
      </c>
      <c r="C79" s="153"/>
      <c r="D79" s="156"/>
      <c r="E79" s="94"/>
      <c r="F79" s="37"/>
      <c r="G79" s="24" t="s">
        <v>64</v>
      </c>
      <c r="H79" s="38">
        <v>0</v>
      </c>
      <c r="I79" s="150"/>
    </row>
    <row r="80" spans="1:9" ht="32.25" customHeight="1" x14ac:dyDescent="0.2">
      <c r="A80" s="150" t="s">
        <v>58</v>
      </c>
      <c r="B80" s="153" t="s">
        <v>59</v>
      </c>
      <c r="C80" s="153"/>
      <c r="D80" s="156"/>
      <c r="E80" s="94"/>
      <c r="F80" s="37"/>
      <c r="G80" s="24" t="s">
        <v>92</v>
      </c>
      <c r="H80" s="38">
        <v>0</v>
      </c>
      <c r="I80" s="150"/>
    </row>
    <row r="81" spans="1:9" ht="32.25" customHeight="1" x14ac:dyDescent="0.2">
      <c r="A81" s="151" t="s">
        <v>58</v>
      </c>
      <c r="B81" s="154" t="s">
        <v>59</v>
      </c>
      <c r="C81" s="154"/>
      <c r="D81" s="157"/>
      <c r="E81" s="95"/>
      <c r="F81" s="39"/>
      <c r="G81" s="25" t="s">
        <v>93</v>
      </c>
      <c r="H81" s="40">
        <v>0</v>
      </c>
      <c r="I81" s="151"/>
    </row>
    <row r="82" spans="1:9" x14ac:dyDescent="0.2">
      <c r="G82" s="29"/>
    </row>
  </sheetData>
  <autoFilter ref="A5:I67"/>
  <mergeCells count="79">
    <mergeCell ref="A67:A71"/>
    <mergeCell ref="B67:B71"/>
    <mergeCell ref="C67:C71"/>
    <mergeCell ref="D67:D71"/>
    <mergeCell ref="I12:I16"/>
    <mergeCell ref="I17:I21"/>
    <mergeCell ref="I27:I31"/>
    <mergeCell ref="I32:I36"/>
    <mergeCell ref="A22:A26"/>
    <mergeCell ref="I42:I46"/>
    <mergeCell ref="I47:I51"/>
    <mergeCell ref="I67:I71"/>
    <mergeCell ref="A47:A51"/>
    <mergeCell ref="B47:B51"/>
    <mergeCell ref="D22:D26"/>
    <mergeCell ref="I22:I26"/>
    <mergeCell ref="A72:A76"/>
    <mergeCell ref="B72:B76"/>
    <mergeCell ref="C72:C76"/>
    <mergeCell ref="D72:D76"/>
    <mergeCell ref="I72:I76"/>
    <mergeCell ref="I37:I41"/>
    <mergeCell ref="A42:A46"/>
    <mergeCell ref="B42:B46"/>
    <mergeCell ref="C42:C46"/>
    <mergeCell ref="D42:D46"/>
    <mergeCell ref="C37:C41"/>
    <mergeCell ref="D37:D41"/>
    <mergeCell ref="C47:C51"/>
    <mergeCell ref="D47:D51"/>
    <mergeCell ref="A32:A36"/>
    <mergeCell ref="B32:B36"/>
    <mergeCell ref="C32:C36"/>
    <mergeCell ref="D32:D36"/>
    <mergeCell ref="A37:A41"/>
    <mergeCell ref="B37:B41"/>
    <mergeCell ref="A12:A16"/>
    <mergeCell ref="B12:B16"/>
    <mergeCell ref="C12:C16"/>
    <mergeCell ref="D12:D16"/>
    <mergeCell ref="A27:A31"/>
    <mergeCell ref="B27:B31"/>
    <mergeCell ref="C27:C31"/>
    <mergeCell ref="D27:D31"/>
    <mergeCell ref="B22:B26"/>
    <mergeCell ref="C22:C26"/>
    <mergeCell ref="C17:C21"/>
    <mergeCell ref="D17:D21"/>
    <mergeCell ref="A17:A21"/>
    <mergeCell ref="B17:B21"/>
    <mergeCell ref="H1:I1"/>
    <mergeCell ref="A7:A11"/>
    <mergeCell ref="B7:B11"/>
    <mergeCell ref="C7:C11"/>
    <mergeCell ref="D7:D11"/>
    <mergeCell ref="A2:I2"/>
    <mergeCell ref="F5:H5"/>
    <mergeCell ref="E4:H4"/>
    <mergeCell ref="I7:I11"/>
    <mergeCell ref="A52:A56"/>
    <mergeCell ref="B52:B56"/>
    <mergeCell ref="C52:C56"/>
    <mergeCell ref="D52:D56"/>
    <mergeCell ref="I52:I56"/>
    <mergeCell ref="A57:A61"/>
    <mergeCell ref="B57:B61"/>
    <mergeCell ref="C57:C61"/>
    <mergeCell ref="D57:D61"/>
    <mergeCell ref="I57:I61"/>
    <mergeCell ref="A62:A66"/>
    <mergeCell ref="B62:B66"/>
    <mergeCell ref="C62:C66"/>
    <mergeCell ref="D62:D66"/>
    <mergeCell ref="I62:I66"/>
    <mergeCell ref="A77:A81"/>
    <mergeCell ref="B77:B81"/>
    <mergeCell ref="C77:C81"/>
    <mergeCell ref="D77:D81"/>
    <mergeCell ref="I77:I81"/>
  </mergeCells>
  <pageMargins left="0.34" right="0.23622047244094491" top="0.4" bottom="0.5" header="0.3" footer="0.33"/>
  <pageSetup paperSize="9" scale="60" fitToHeight="0" orientation="landscape" r:id="rId1"/>
  <headerFooter alignWithMargins="0"/>
  <rowBreaks count="3" manualBreakCount="3">
    <brk id="26" max="8" man="1"/>
    <brk id="46" max="8" man="1"/>
    <brk id="7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abSelected="1" view="pageBreakPreview" zoomScale="80" zoomScaleNormal="90" zoomScaleSheetLayoutView="80" workbookViewId="0"/>
  </sheetViews>
  <sheetFormatPr defaultRowHeight="12.75" outlineLevelRow="1" x14ac:dyDescent="0.2"/>
  <cols>
    <col min="1" max="1" width="10.140625" style="43" bestFit="1" customWidth="1"/>
    <col min="2" max="2" width="20.7109375" style="50" customWidth="1"/>
    <col min="3" max="3" width="14.7109375" style="43" customWidth="1"/>
    <col min="4" max="4" width="15.85546875" style="43" customWidth="1"/>
    <col min="5" max="5" width="17.42578125" style="43" customWidth="1"/>
    <col min="6" max="6" width="16.5703125" style="43" customWidth="1"/>
    <col min="7" max="7" width="15.5703125" style="43" customWidth="1"/>
    <col min="8" max="8" width="16.85546875" style="52" bestFit="1" customWidth="1"/>
    <col min="9" max="11" width="16.85546875" style="43" bestFit="1" customWidth="1"/>
    <col min="12" max="12" width="20.7109375" style="51" customWidth="1"/>
    <col min="13" max="13" width="23.85546875" style="51" customWidth="1"/>
    <col min="14" max="16384" width="9.140625" style="43"/>
  </cols>
  <sheetData>
    <row r="1" spans="1:17" ht="65.25" customHeight="1" x14ac:dyDescent="0.2">
      <c r="A1" s="53"/>
      <c r="B1" s="54"/>
      <c r="C1" s="53"/>
      <c r="D1" s="53"/>
      <c r="E1" s="55"/>
      <c r="F1" s="55"/>
      <c r="G1" s="55"/>
      <c r="H1" s="55"/>
      <c r="I1" s="55"/>
      <c r="J1" s="55"/>
      <c r="K1" s="53"/>
      <c r="L1" s="174" t="s">
        <v>132</v>
      </c>
      <c r="M1" s="174"/>
    </row>
    <row r="2" spans="1:17" s="47" customFormat="1" ht="18.75" x14ac:dyDescent="0.2">
      <c r="A2" s="175" t="s">
        <v>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56"/>
    </row>
    <row r="3" spans="1:17" s="47" customFormat="1" ht="28.5" customHeight="1" x14ac:dyDescent="0.2">
      <c r="A3" s="175" t="s">
        <v>87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56"/>
    </row>
    <row r="4" spans="1:17" s="47" customFormat="1" ht="18.75" customHeight="1" x14ac:dyDescent="0.2">
      <c r="A4" s="139" t="s">
        <v>120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79"/>
    </row>
    <row r="5" spans="1:17" s="47" customFormat="1" ht="15.75" x14ac:dyDescent="0.2">
      <c r="A5" s="58"/>
      <c r="B5" s="57"/>
      <c r="C5" s="58"/>
      <c r="D5" s="58"/>
      <c r="E5" s="59"/>
      <c r="F5" s="59"/>
      <c r="G5" s="59"/>
      <c r="H5" s="59"/>
      <c r="I5" s="59"/>
      <c r="J5" s="59"/>
      <c r="K5" s="60"/>
      <c r="L5" s="61"/>
      <c r="M5" s="61"/>
    </row>
    <row r="6" spans="1:17" ht="15" customHeight="1" x14ac:dyDescent="0.2">
      <c r="A6" s="137" t="s">
        <v>6</v>
      </c>
      <c r="B6" s="176" t="s">
        <v>15</v>
      </c>
      <c r="C6" s="137" t="s">
        <v>21</v>
      </c>
      <c r="D6" s="137" t="s">
        <v>16</v>
      </c>
      <c r="E6" s="137" t="s">
        <v>17</v>
      </c>
      <c r="F6" s="137" t="s">
        <v>22</v>
      </c>
      <c r="G6" s="137" t="s">
        <v>18</v>
      </c>
      <c r="H6" s="137"/>
      <c r="I6" s="137"/>
      <c r="J6" s="137"/>
      <c r="K6" s="137"/>
      <c r="L6" s="177" t="s">
        <v>23</v>
      </c>
      <c r="M6" s="168" t="s">
        <v>36</v>
      </c>
    </row>
    <row r="7" spans="1:17" ht="78" customHeight="1" x14ac:dyDescent="0.2">
      <c r="A7" s="137"/>
      <c r="B7" s="176"/>
      <c r="C7" s="137"/>
      <c r="D7" s="137"/>
      <c r="E7" s="137"/>
      <c r="F7" s="137"/>
      <c r="G7" s="7">
        <v>2017</v>
      </c>
      <c r="H7" s="7">
        <v>2018</v>
      </c>
      <c r="I7" s="7">
        <v>2019</v>
      </c>
      <c r="J7" s="7">
        <v>2020</v>
      </c>
      <c r="K7" s="7">
        <v>2021</v>
      </c>
      <c r="L7" s="177"/>
      <c r="M7" s="170"/>
    </row>
    <row r="8" spans="1:17" ht="15" x14ac:dyDescent="0.2">
      <c r="A8" s="62">
        <v>1</v>
      </c>
      <c r="B8" s="63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4">
        <v>12</v>
      </c>
      <c r="M8" s="64">
        <v>13</v>
      </c>
    </row>
    <row r="9" spans="1:17" ht="15" hidden="1" outlineLevel="1" x14ac:dyDescent="0.2">
      <c r="A9" s="66"/>
      <c r="B9" s="67"/>
      <c r="C9" s="66"/>
      <c r="D9" s="68" t="s">
        <v>3</v>
      </c>
      <c r="E9" s="62">
        <f>SUM(E10:E13)</f>
        <v>0</v>
      </c>
      <c r="F9" s="62">
        <f>SUM(F10:F13)</f>
        <v>1233675.125</v>
      </c>
      <c r="G9" s="74">
        <f t="shared" ref="G9:K9" si="0">SUM(G10:G13)</f>
        <v>305610.5</v>
      </c>
      <c r="H9" s="74">
        <f t="shared" si="0"/>
        <v>232847.85</v>
      </c>
      <c r="I9" s="74">
        <f t="shared" si="0"/>
        <v>231738.92499999999</v>
      </c>
      <c r="J9" s="74">
        <f t="shared" si="0"/>
        <v>231738.92499999999</v>
      </c>
      <c r="K9" s="74">
        <f t="shared" si="0"/>
        <v>231738.92499999999</v>
      </c>
      <c r="L9" s="65"/>
      <c r="M9" s="65"/>
    </row>
    <row r="10" spans="1:17" ht="45" hidden="1" outlineLevel="1" x14ac:dyDescent="0.2">
      <c r="A10" s="66"/>
      <c r="B10" s="67" t="s">
        <v>57</v>
      </c>
      <c r="C10" s="66"/>
      <c r="D10" s="68" t="s">
        <v>5</v>
      </c>
      <c r="E10" s="62">
        <v>0</v>
      </c>
      <c r="F10" s="74">
        <f t="shared" ref="F10:F12" si="1">SUM(G10:K10)</f>
        <v>0</v>
      </c>
      <c r="G10" s="74">
        <f t="shared" ref="G10:K10" si="2">G15+G38</f>
        <v>0</v>
      </c>
      <c r="H10" s="74">
        <f t="shared" si="2"/>
        <v>0</v>
      </c>
      <c r="I10" s="74">
        <f t="shared" si="2"/>
        <v>0</v>
      </c>
      <c r="J10" s="74">
        <f t="shared" si="2"/>
        <v>0</v>
      </c>
      <c r="K10" s="74">
        <f t="shared" si="2"/>
        <v>0</v>
      </c>
      <c r="L10" s="65"/>
      <c r="M10" s="65"/>
    </row>
    <row r="11" spans="1:17" ht="45" hidden="1" outlineLevel="1" x14ac:dyDescent="0.2">
      <c r="A11" s="66"/>
      <c r="B11" s="67"/>
      <c r="C11" s="66"/>
      <c r="D11" s="68" t="s">
        <v>1</v>
      </c>
      <c r="E11" s="62">
        <v>0</v>
      </c>
      <c r="F11" s="74">
        <f t="shared" si="1"/>
        <v>0</v>
      </c>
      <c r="G11" s="74">
        <f t="shared" ref="G11:K11" si="3">G16+G39</f>
        <v>0</v>
      </c>
      <c r="H11" s="74">
        <f t="shared" si="3"/>
        <v>0</v>
      </c>
      <c r="I11" s="74">
        <f t="shared" si="3"/>
        <v>0</v>
      </c>
      <c r="J11" s="74">
        <f t="shared" si="3"/>
        <v>0</v>
      </c>
      <c r="K11" s="74">
        <f t="shared" si="3"/>
        <v>0</v>
      </c>
      <c r="L11" s="65"/>
      <c r="M11" s="65"/>
    </row>
    <row r="12" spans="1:17" ht="30" hidden="1" outlineLevel="1" x14ac:dyDescent="0.2">
      <c r="A12" s="66"/>
      <c r="B12" s="67"/>
      <c r="C12" s="66"/>
      <c r="D12" s="68" t="s">
        <v>19</v>
      </c>
      <c r="E12" s="62">
        <v>0</v>
      </c>
      <c r="F12" s="74">
        <f t="shared" si="1"/>
        <v>0</v>
      </c>
      <c r="G12" s="74">
        <f t="shared" ref="G12:K12" si="4">G17+G40</f>
        <v>0</v>
      </c>
      <c r="H12" s="74">
        <f t="shared" si="4"/>
        <v>0</v>
      </c>
      <c r="I12" s="74">
        <f t="shared" si="4"/>
        <v>0</v>
      </c>
      <c r="J12" s="74">
        <f t="shared" si="4"/>
        <v>0</v>
      </c>
      <c r="K12" s="74">
        <f t="shared" si="4"/>
        <v>0</v>
      </c>
      <c r="L12" s="65"/>
      <c r="M12" s="65"/>
    </row>
    <row r="13" spans="1:17" ht="60" hidden="1" outlineLevel="1" x14ac:dyDescent="0.2">
      <c r="A13" s="66"/>
      <c r="B13" s="67"/>
      <c r="C13" s="66"/>
      <c r="D13" s="68" t="s">
        <v>20</v>
      </c>
      <c r="E13" s="62">
        <v>0</v>
      </c>
      <c r="F13" s="74">
        <f>SUM(G13:K13)</f>
        <v>1233675.125</v>
      </c>
      <c r="G13" s="74">
        <f>G18+G41</f>
        <v>305610.5</v>
      </c>
      <c r="H13" s="74">
        <f t="shared" ref="H13:K13" si="5">H18+H41</f>
        <v>232847.85</v>
      </c>
      <c r="I13" s="74">
        <f t="shared" si="5"/>
        <v>231738.92499999999</v>
      </c>
      <c r="J13" s="74">
        <f t="shared" si="5"/>
        <v>231738.92499999999</v>
      </c>
      <c r="K13" s="74">
        <f t="shared" si="5"/>
        <v>231738.92499999999</v>
      </c>
      <c r="L13" s="65"/>
      <c r="M13" s="65"/>
    </row>
    <row r="14" spans="1:17" ht="20.25" customHeight="1" collapsed="1" x14ac:dyDescent="0.2">
      <c r="A14" s="171" t="s">
        <v>46</v>
      </c>
      <c r="B14" s="190" t="s">
        <v>109</v>
      </c>
      <c r="C14" s="168" t="s">
        <v>91</v>
      </c>
      <c r="D14" s="68" t="s">
        <v>3</v>
      </c>
      <c r="E14" s="62">
        <f>SUM(E15:E18)</f>
        <v>111499.1</v>
      </c>
      <c r="F14" s="62">
        <f t="shared" ref="F14:K14" si="6">SUM(F15:F18)</f>
        <v>633083.82500000007</v>
      </c>
      <c r="G14" s="62">
        <f t="shared" si="6"/>
        <v>122325.5</v>
      </c>
      <c r="H14" s="62">
        <f t="shared" si="6"/>
        <v>128147.25</v>
      </c>
      <c r="I14" s="62">
        <f t="shared" si="6"/>
        <v>127537.02499999999</v>
      </c>
      <c r="J14" s="62">
        <f t="shared" si="6"/>
        <v>127537.02499999999</v>
      </c>
      <c r="K14" s="62">
        <f t="shared" si="6"/>
        <v>127537.02499999999</v>
      </c>
      <c r="L14" s="171" t="s">
        <v>40</v>
      </c>
      <c r="M14" s="171"/>
    </row>
    <row r="15" spans="1:17" ht="64.5" customHeight="1" x14ac:dyDescent="0.2">
      <c r="A15" s="172"/>
      <c r="B15" s="191"/>
      <c r="C15" s="169"/>
      <c r="D15" s="68" t="s">
        <v>10</v>
      </c>
      <c r="E15" s="72">
        <f t="shared" ref="E15:E17" si="7">E21+E27+E33</f>
        <v>1719.6</v>
      </c>
      <c r="F15" s="62">
        <f>SUM(G15:K15)</f>
        <v>0</v>
      </c>
      <c r="G15" s="74">
        <f t="shared" ref="G15:K15" si="8">G21+G27+G33</f>
        <v>0</v>
      </c>
      <c r="H15" s="74">
        <f t="shared" si="8"/>
        <v>0</v>
      </c>
      <c r="I15" s="74">
        <f t="shared" si="8"/>
        <v>0</v>
      </c>
      <c r="J15" s="74">
        <f t="shared" si="8"/>
        <v>0</v>
      </c>
      <c r="K15" s="74">
        <f t="shared" si="8"/>
        <v>0</v>
      </c>
      <c r="L15" s="172"/>
      <c r="M15" s="172"/>
      <c r="O15" s="73"/>
      <c r="P15" s="73"/>
      <c r="Q15" s="73"/>
    </row>
    <row r="16" spans="1:17" ht="44.25" customHeight="1" x14ac:dyDescent="0.2">
      <c r="A16" s="172"/>
      <c r="B16" s="191"/>
      <c r="C16" s="169"/>
      <c r="D16" s="68" t="s">
        <v>1</v>
      </c>
      <c r="E16" s="72">
        <f t="shared" si="7"/>
        <v>0</v>
      </c>
      <c r="F16" s="62">
        <f t="shared" ref="F16:F18" si="9">SUM(G16:K16)</f>
        <v>0</v>
      </c>
      <c r="G16" s="74">
        <f t="shared" ref="G16:K16" si="10">G22+G28+G34</f>
        <v>0</v>
      </c>
      <c r="H16" s="74">
        <f t="shared" si="10"/>
        <v>0</v>
      </c>
      <c r="I16" s="74">
        <f t="shared" si="10"/>
        <v>0</v>
      </c>
      <c r="J16" s="74">
        <f t="shared" si="10"/>
        <v>0</v>
      </c>
      <c r="K16" s="74">
        <f t="shared" si="10"/>
        <v>0</v>
      </c>
      <c r="L16" s="172"/>
      <c r="M16" s="172"/>
    </row>
    <row r="17" spans="1:16" ht="36" customHeight="1" x14ac:dyDescent="0.2">
      <c r="A17" s="172"/>
      <c r="B17" s="191"/>
      <c r="C17" s="169"/>
      <c r="D17" s="68" t="s">
        <v>19</v>
      </c>
      <c r="E17" s="72">
        <f t="shared" si="7"/>
        <v>0</v>
      </c>
      <c r="F17" s="62">
        <f t="shared" si="9"/>
        <v>0</v>
      </c>
      <c r="G17" s="74">
        <f t="shared" ref="G17:K17" si="11">G23+G29+G35</f>
        <v>0</v>
      </c>
      <c r="H17" s="74">
        <f t="shared" si="11"/>
        <v>0</v>
      </c>
      <c r="I17" s="74">
        <f t="shared" si="11"/>
        <v>0</v>
      </c>
      <c r="J17" s="74">
        <f t="shared" si="11"/>
        <v>0</v>
      </c>
      <c r="K17" s="74">
        <f t="shared" si="11"/>
        <v>0</v>
      </c>
      <c r="L17" s="172"/>
      <c r="M17" s="172"/>
      <c r="N17" s="73"/>
      <c r="O17" s="73"/>
      <c r="P17" s="73"/>
    </row>
    <row r="18" spans="1:16" ht="63" customHeight="1" x14ac:dyDescent="0.2">
      <c r="A18" s="173"/>
      <c r="B18" s="192"/>
      <c r="C18" s="170"/>
      <c r="D18" s="68" t="s">
        <v>20</v>
      </c>
      <c r="E18" s="62">
        <f>E24+E30+E36</f>
        <v>109779.5</v>
      </c>
      <c r="F18" s="62">
        <f t="shared" si="9"/>
        <v>633083.82500000007</v>
      </c>
      <c r="G18" s="104">
        <f>G24+G30+G36</f>
        <v>122325.5</v>
      </c>
      <c r="H18" s="74">
        <f t="shared" ref="H18:K18" si="12">H24+H30+H36</f>
        <v>128147.25</v>
      </c>
      <c r="I18" s="74">
        <f t="shared" si="12"/>
        <v>127537.02499999999</v>
      </c>
      <c r="J18" s="74">
        <f t="shared" si="12"/>
        <v>127537.02499999999</v>
      </c>
      <c r="K18" s="74">
        <f t="shared" si="12"/>
        <v>127537.02499999999</v>
      </c>
      <c r="L18" s="173"/>
      <c r="M18" s="173"/>
    </row>
    <row r="19" spans="1:16" ht="39.75" customHeight="1" x14ac:dyDescent="0.2">
      <c r="A19" s="66" t="s">
        <v>47</v>
      </c>
      <c r="B19" s="178" t="s">
        <v>125</v>
      </c>
      <c r="C19" s="179"/>
      <c r="D19" s="179"/>
      <c r="E19" s="179"/>
      <c r="F19" s="179"/>
      <c r="G19" s="179"/>
      <c r="H19" s="179"/>
      <c r="I19" s="179"/>
      <c r="J19" s="179"/>
      <c r="K19" s="180"/>
      <c r="L19" s="65"/>
      <c r="M19" s="65"/>
    </row>
    <row r="20" spans="1:16" ht="23.25" customHeight="1" x14ac:dyDescent="0.2">
      <c r="A20" s="168" t="s">
        <v>48</v>
      </c>
      <c r="B20" s="168" t="s">
        <v>141</v>
      </c>
      <c r="C20" s="168" t="s">
        <v>91</v>
      </c>
      <c r="D20" s="68" t="s">
        <v>3</v>
      </c>
      <c r="E20" s="62">
        <f>SUM(E21:E24)</f>
        <v>29370.1</v>
      </c>
      <c r="F20" s="62">
        <f t="shared" ref="F20" si="13">SUM(F21:F24)</f>
        <v>160885.875</v>
      </c>
      <c r="G20" s="62">
        <f t="shared" ref="G20" si="14">SUM(G21:G24)</f>
        <v>31255.5</v>
      </c>
      <c r="H20" s="62">
        <f t="shared" ref="H20" si="15">SUM(H21:H24)</f>
        <v>32523.75</v>
      </c>
      <c r="I20" s="62">
        <f t="shared" ref="I20" si="16">SUM(I21:I24)</f>
        <v>32368.875</v>
      </c>
      <c r="J20" s="62">
        <f t="shared" ref="J20" si="17">SUM(J21:J24)</f>
        <v>32368.875</v>
      </c>
      <c r="K20" s="62">
        <f t="shared" ref="K20" si="18">SUM(K21:K24)</f>
        <v>32368.875</v>
      </c>
      <c r="L20" s="171" t="s">
        <v>40</v>
      </c>
      <c r="M20" s="171" t="s">
        <v>145</v>
      </c>
    </row>
    <row r="21" spans="1:16" ht="66" customHeight="1" x14ac:dyDescent="0.2">
      <c r="A21" s="169"/>
      <c r="B21" s="169"/>
      <c r="C21" s="169"/>
      <c r="D21" s="68" t="s">
        <v>10</v>
      </c>
      <c r="E21" s="62">
        <v>88.6</v>
      </c>
      <c r="F21" s="62">
        <f>SUM(G21:K21)</f>
        <v>0</v>
      </c>
      <c r="G21" s="62">
        <v>0</v>
      </c>
      <c r="H21" s="62">
        <v>0</v>
      </c>
      <c r="I21" s="62">
        <v>0</v>
      </c>
      <c r="J21" s="62">
        <f>I21*1.05</f>
        <v>0</v>
      </c>
      <c r="K21" s="62">
        <f>J21*1.05</f>
        <v>0</v>
      </c>
      <c r="L21" s="172"/>
      <c r="M21" s="172"/>
    </row>
    <row r="22" spans="1:16" ht="44.25" customHeight="1" x14ac:dyDescent="0.2">
      <c r="A22" s="169"/>
      <c r="B22" s="169"/>
      <c r="C22" s="169"/>
      <c r="D22" s="68" t="s">
        <v>1</v>
      </c>
      <c r="E22" s="62">
        <v>0</v>
      </c>
      <c r="F22" s="62">
        <f t="shared" ref="F22:F24" si="19">SUM(G22:K22)</f>
        <v>0</v>
      </c>
      <c r="G22" s="62">
        <v>0</v>
      </c>
      <c r="H22" s="62">
        <v>0</v>
      </c>
      <c r="I22" s="62">
        <v>0</v>
      </c>
      <c r="J22" s="62">
        <f t="shared" ref="J22:K22" si="20">I22*1.05</f>
        <v>0</v>
      </c>
      <c r="K22" s="62">
        <f t="shared" si="20"/>
        <v>0</v>
      </c>
      <c r="L22" s="172"/>
      <c r="M22" s="172"/>
    </row>
    <row r="23" spans="1:16" ht="33.75" customHeight="1" x14ac:dyDescent="0.2">
      <c r="A23" s="169"/>
      <c r="B23" s="169"/>
      <c r="C23" s="169"/>
      <c r="D23" s="68" t="s">
        <v>19</v>
      </c>
      <c r="E23" s="62">
        <v>0</v>
      </c>
      <c r="F23" s="62">
        <f t="shared" si="19"/>
        <v>0</v>
      </c>
      <c r="G23" s="62">
        <v>0</v>
      </c>
      <c r="H23" s="62">
        <v>0</v>
      </c>
      <c r="I23" s="62">
        <v>0</v>
      </c>
      <c r="J23" s="62">
        <f t="shared" ref="J23:K23" si="21">I23*1.05</f>
        <v>0</v>
      </c>
      <c r="K23" s="62">
        <f t="shared" si="21"/>
        <v>0</v>
      </c>
      <c r="L23" s="172"/>
      <c r="M23" s="172"/>
    </row>
    <row r="24" spans="1:16" ht="63" customHeight="1" x14ac:dyDescent="0.2">
      <c r="A24" s="170"/>
      <c r="B24" s="170"/>
      <c r="C24" s="170"/>
      <c r="D24" s="68" t="s">
        <v>20</v>
      </c>
      <c r="E24" s="62">
        <v>29281.5</v>
      </c>
      <c r="F24" s="62">
        <f t="shared" si="19"/>
        <v>160885.875</v>
      </c>
      <c r="G24" s="74">
        <f>30975+280.5</f>
        <v>31255.5</v>
      </c>
      <c r="H24" s="74">
        <v>32523.75</v>
      </c>
      <c r="I24" s="74">
        <v>32368.875</v>
      </c>
      <c r="J24" s="74">
        <v>32368.875</v>
      </c>
      <c r="K24" s="74">
        <v>32368.875</v>
      </c>
      <c r="L24" s="173"/>
      <c r="M24" s="173"/>
    </row>
    <row r="25" spans="1:16" ht="37.5" customHeight="1" x14ac:dyDescent="0.2">
      <c r="A25" s="66" t="s">
        <v>49</v>
      </c>
      <c r="B25" s="178" t="s">
        <v>73</v>
      </c>
      <c r="C25" s="179"/>
      <c r="D25" s="179" t="s">
        <v>3</v>
      </c>
      <c r="E25" s="179">
        <v>1232.7</v>
      </c>
      <c r="F25" s="179">
        <v>7769.1</v>
      </c>
      <c r="G25" s="179">
        <v>1409.1</v>
      </c>
      <c r="H25" s="179">
        <v>1500</v>
      </c>
      <c r="I25" s="179">
        <v>1575</v>
      </c>
      <c r="J25" s="179">
        <v>1618</v>
      </c>
      <c r="K25" s="180">
        <v>1667</v>
      </c>
      <c r="L25" s="65"/>
      <c r="M25" s="65"/>
    </row>
    <row r="26" spans="1:16" ht="44.25" customHeight="1" x14ac:dyDescent="0.2">
      <c r="A26" s="168" t="s">
        <v>50</v>
      </c>
      <c r="B26" s="168" t="s">
        <v>71</v>
      </c>
      <c r="C26" s="168" t="s">
        <v>91</v>
      </c>
      <c r="D26" s="68" t="s">
        <v>3</v>
      </c>
      <c r="E26" s="74">
        <f>SUM(E27:E30)</f>
        <v>1500</v>
      </c>
      <c r="F26" s="74">
        <f t="shared" ref="F26" si="22">SUM(F27:F30)</f>
        <v>9955.1999999999989</v>
      </c>
      <c r="G26" s="74">
        <f t="shared" ref="G26" si="23">SUM(G27:G30)</f>
        <v>1920</v>
      </c>
      <c r="H26" s="74">
        <f t="shared" ref="H26" si="24">SUM(H27:H30)</f>
        <v>2016</v>
      </c>
      <c r="I26" s="74">
        <f t="shared" ref="I26" si="25">SUM(I27:I30)</f>
        <v>2006.4</v>
      </c>
      <c r="J26" s="74">
        <f t="shared" ref="J26" si="26">SUM(J27:J30)</f>
        <v>2006.4</v>
      </c>
      <c r="K26" s="74">
        <f t="shared" ref="K26" si="27">SUM(K27:K30)</f>
        <v>2006.4</v>
      </c>
      <c r="L26" s="171" t="s">
        <v>40</v>
      </c>
      <c r="M26" s="171" t="s">
        <v>56</v>
      </c>
    </row>
    <row r="27" spans="1:16" ht="60" customHeight="1" x14ac:dyDescent="0.2">
      <c r="A27" s="169" t="s">
        <v>50</v>
      </c>
      <c r="B27" s="169" t="s">
        <v>45</v>
      </c>
      <c r="C27" s="169"/>
      <c r="D27" s="68" t="s">
        <v>10</v>
      </c>
      <c r="E27" s="74">
        <v>149</v>
      </c>
      <c r="F27" s="74">
        <f>SUM(G27:K27)</f>
        <v>0</v>
      </c>
      <c r="G27" s="74">
        <v>0</v>
      </c>
      <c r="H27" s="74">
        <v>0</v>
      </c>
      <c r="I27" s="74">
        <v>0</v>
      </c>
      <c r="J27" s="74">
        <f>I27*1.05</f>
        <v>0</v>
      </c>
      <c r="K27" s="74">
        <f>J27*1.05</f>
        <v>0</v>
      </c>
      <c r="L27" s="172"/>
      <c r="M27" s="172"/>
    </row>
    <row r="28" spans="1:16" ht="44.25" customHeight="1" x14ac:dyDescent="0.2">
      <c r="A28" s="169" t="s">
        <v>50</v>
      </c>
      <c r="B28" s="169" t="s">
        <v>45</v>
      </c>
      <c r="C28" s="169"/>
      <c r="D28" s="68" t="s">
        <v>1</v>
      </c>
      <c r="E28" s="74">
        <v>0</v>
      </c>
      <c r="F28" s="74">
        <f t="shared" ref="F28:F30" si="28">SUM(G28:K28)</f>
        <v>0</v>
      </c>
      <c r="G28" s="74">
        <v>0</v>
      </c>
      <c r="H28" s="74">
        <v>0</v>
      </c>
      <c r="I28" s="74">
        <v>0</v>
      </c>
      <c r="J28" s="74">
        <f t="shared" ref="J28:K28" si="29">I28*1.05</f>
        <v>0</v>
      </c>
      <c r="K28" s="74">
        <f t="shared" si="29"/>
        <v>0</v>
      </c>
      <c r="L28" s="172"/>
      <c r="M28" s="172"/>
    </row>
    <row r="29" spans="1:16" ht="44.25" customHeight="1" x14ac:dyDescent="0.2">
      <c r="A29" s="169" t="s">
        <v>50</v>
      </c>
      <c r="B29" s="169" t="s">
        <v>45</v>
      </c>
      <c r="C29" s="169"/>
      <c r="D29" s="68" t="s">
        <v>19</v>
      </c>
      <c r="E29" s="74">
        <v>0</v>
      </c>
      <c r="F29" s="74">
        <f t="shared" si="28"/>
        <v>0</v>
      </c>
      <c r="G29" s="74">
        <v>0</v>
      </c>
      <c r="H29" s="74">
        <v>0</v>
      </c>
      <c r="I29" s="74">
        <v>0</v>
      </c>
      <c r="J29" s="74">
        <f t="shared" ref="J29:K29" si="30">I29*1.05</f>
        <v>0</v>
      </c>
      <c r="K29" s="74">
        <f t="shared" si="30"/>
        <v>0</v>
      </c>
      <c r="L29" s="172"/>
      <c r="M29" s="172"/>
    </row>
    <row r="30" spans="1:16" ht="63.75" customHeight="1" x14ac:dyDescent="0.2">
      <c r="A30" s="170" t="s">
        <v>50</v>
      </c>
      <c r="B30" s="170" t="s">
        <v>45</v>
      </c>
      <c r="C30" s="170"/>
      <c r="D30" s="68" t="s">
        <v>20</v>
      </c>
      <c r="E30" s="74">
        <v>1351</v>
      </c>
      <c r="F30" s="74">
        <f t="shared" si="28"/>
        <v>9955.1999999999989</v>
      </c>
      <c r="G30" s="74">
        <v>1920</v>
      </c>
      <c r="H30" s="74">
        <v>2016</v>
      </c>
      <c r="I30" s="74">
        <v>2006.4</v>
      </c>
      <c r="J30" s="74">
        <v>2006.4</v>
      </c>
      <c r="K30" s="74">
        <v>2006.4</v>
      </c>
      <c r="L30" s="173"/>
      <c r="M30" s="173"/>
    </row>
    <row r="31" spans="1:16" ht="44.25" customHeight="1" x14ac:dyDescent="0.2">
      <c r="A31" s="66" t="s">
        <v>99</v>
      </c>
      <c r="B31" s="178" t="s">
        <v>74</v>
      </c>
      <c r="C31" s="179" t="s">
        <v>39</v>
      </c>
      <c r="D31" s="179" t="s">
        <v>3</v>
      </c>
      <c r="E31" s="179">
        <v>63652</v>
      </c>
      <c r="F31" s="179">
        <v>405787.04</v>
      </c>
      <c r="G31" s="179">
        <v>70465.039999999994</v>
      </c>
      <c r="H31" s="179">
        <v>79103</v>
      </c>
      <c r="I31" s="179">
        <v>83058</v>
      </c>
      <c r="J31" s="179">
        <v>85301</v>
      </c>
      <c r="K31" s="180">
        <v>87860</v>
      </c>
      <c r="L31" s="65"/>
      <c r="M31" s="65"/>
    </row>
    <row r="32" spans="1:16" ht="44.25" customHeight="1" x14ac:dyDescent="0.2">
      <c r="A32" s="168" t="s">
        <v>100</v>
      </c>
      <c r="B32" s="168" t="s">
        <v>86</v>
      </c>
      <c r="C32" s="168" t="s">
        <v>91</v>
      </c>
      <c r="D32" s="68" t="s">
        <v>3</v>
      </c>
      <c r="E32" s="74">
        <f>SUM(E33:E36)</f>
        <v>80629</v>
      </c>
      <c r="F32" s="74">
        <f t="shared" ref="F32" si="31">SUM(F33:F36)</f>
        <v>462242.75</v>
      </c>
      <c r="G32" s="74">
        <f t="shared" ref="G32" si="32">SUM(G33:G36)</f>
        <v>89150</v>
      </c>
      <c r="H32" s="74">
        <f t="shared" ref="H32" si="33">SUM(H33:H36)</f>
        <v>93607.5</v>
      </c>
      <c r="I32" s="74">
        <f t="shared" ref="I32" si="34">SUM(I33:I36)</f>
        <v>93161.75</v>
      </c>
      <c r="J32" s="74">
        <f t="shared" ref="J32" si="35">SUM(J33:J36)</f>
        <v>93161.75</v>
      </c>
      <c r="K32" s="74">
        <f t="shared" ref="K32" si="36">SUM(K33:K36)</f>
        <v>93161.75</v>
      </c>
      <c r="L32" s="171" t="s">
        <v>40</v>
      </c>
      <c r="M32" s="171" t="s">
        <v>146</v>
      </c>
    </row>
    <row r="33" spans="1:13" ht="60" customHeight="1" x14ac:dyDescent="0.2">
      <c r="A33" s="169" t="s">
        <v>60</v>
      </c>
      <c r="B33" s="169" t="s">
        <v>43</v>
      </c>
      <c r="C33" s="169"/>
      <c r="D33" s="68" t="s">
        <v>10</v>
      </c>
      <c r="E33" s="74">
        <v>1482</v>
      </c>
      <c r="F33" s="74">
        <f>SUM(G33:K33)</f>
        <v>0</v>
      </c>
      <c r="G33" s="74">
        <v>0</v>
      </c>
      <c r="H33" s="74">
        <v>0</v>
      </c>
      <c r="I33" s="74">
        <v>0</v>
      </c>
      <c r="J33" s="74">
        <f>I33*1.05</f>
        <v>0</v>
      </c>
      <c r="K33" s="74">
        <f>J33*1.05</f>
        <v>0</v>
      </c>
      <c r="L33" s="172"/>
      <c r="M33" s="172"/>
    </row>
    <row r="34" spans="1:13" ht="44.25" customHeight="1" x14ac:dyDescent="0.2">
      <c r="A34" s="169" t="s">
        <v>60</v>
      </c>
      <c r="B34" s="169" t="s">
        <v>43</v>
      </c>
      <c r="C34" s="169"/>
      <c r="D34" s="68" t="s">
        <v>1</v>
      </c>
      <c r="E34" s="74">
        <v>0</v>
      </c>
      <c r="F34" s="74">
        <f t="shared" ref="F34:F36" si="37">SUM(G34:K34)</f>
        <v>0</v>
      </c>
      <c r="G34" s="74">
        <v>0</v>
      </c>
      <c r="H34" s="74">
        <v>0</v>
      </c>
      <c r="I34" s="74">
        <v>0</v>
      </c>
      <c r="J34" s="74">
        <f t="shared" ref="J34:K34" si="38">I34*1.05</f>
        <v>0</v>
      </c>
      <c r="K34" s="74">
        <f t="shared" si="38"/>
        <v>0</v>
      </c>
      <c r="L34" s="172"/>
      <c r="M34" s="172"/>
    </row>
    <row r="35" spans="1:13" ht="44.25" customHeight="1" x14ac:dyDescent="0.2">
      <c r="A35" s="169" t="s">
        <v>60</v>
      </c>
      <c r="B35" s="169" t="s">
        <v>43</v>
      </c>
      <c r="C35" s="169"/>
      <c r="D35" s="68" t="s">
        <v>19</v>
      </c>
      <c r="E35" s="74">
        <v>0</v>
      </c>
      <c r="F35" s="74">
        <f t="shared" si="37"/>
        <v>0</v>
      </c>
      <c r="G35" s="74">
        <v>0</v>
      </c>
      <c r="H35" s="74">
        <v>0</v>
      </c>
      <c r="I35" s="74">
        <v>0</v>
      </c>
      <c r="J35" s="74">
        <f t="shared" ref="J35:K35" si="39">I35*1.05</f>
        <v>0</v>
      </c>
      <c r="K35" s="74">
        <f t="shared" si="39"/>
        <v>0</v>
      </c>
      <c r="L35" s="172"/>
      <c r="M35" s="172"/>
    </row>
    <row r="36" spans="1:13" ht="63" customHeight="1" x14ac:dyDescent="0.2">
      <c r="A36" s="170" t="s">
        <v>60</v>
      </c>
      <c r="B36" s="170" t="s">
        <v>43</v>
      </c>
      <c r="C36" s="170"/>
      <c r="D36" s="68" t="s">
        <v>20</v>
      </c>
      <c r="E36" s="74">
        <v>79147</v>
      </c>
      <c r="F36" s="74">
        <f t="shared" si="37"/>
        <v>462242.75</v>
      </c>
      <c r="G36" s="74">
        <v>89150</v>
      </c>
      <c r="H36" s="74">
        <v>93607.5</v>
      </c>
      <c r="I36" s="74">
        <v>93161.75</v>
      </c>
      <c r="J36" s="74">
        <v>93161.75</v>
      </c>
      <c r="K36" s="74">
        <v>93161.75</v>
      </c>
      <c r="L36" s="173"/>
      <c r="M36" s="173"/>
    </row>
    <row r="37" spans="1:13" ht="44.25" customHeight="1" x14ac:dyDescent="0.2">
      <c r="A37" s="168" t="s">
        <v>51</v>
      </c>
      <c r="B37" s="190" t="s">
        <v>110</v>
      </c>
      <c r="C37" s="168" t="s">
        <v>91</v>
      </c>
      <c r="D37" s="68" t="s">
        <v>3</v>
      </c>
      <c r="E37" s="62">
        <f>E38+E39+E40+E41</f>
        <v>155487</v>
      </c>
      <c r="F37" s="72">
        <f t="shared" ref="F37:F40" si="40">G37+H37+I37+J37+K37</f>
        <v>600591.30000000005</v>
      </c>
      <c r="G37" s="62">
        <f t="shared" ref="G37" si="41">SUM(G38:G41)</f>
        <v>183285</v>
      </c>
      <c r="H37" s="62">
        <f t="shared" ref="H37" si="42">SUM(H38:H41)</f>
        <v>104700.6</v>
      </c>
      <c r="I37" s="62">
        <f t="shared" ref="I37" si="43">SUM(I38:I41)</f>
        <v>104201.9</v>
      </c>
      <c r="J37" s="62">
        <f t="shared" ref="J37" si="44">SUM(J38:J41)</f>
        <v>104201.9</v>
      </c>
      <c r="K37" s="62">
        <f t="shared" ref="K37" si="45">SUM(K38:K41)</f>
        <v>104201.9</v>
      </c>
      <c r="L37" s="171" t="s">
        <v>40</v>
      </c>
      <c r="M37" s="171"/>
    </row>
    <row r="38" spans="1:13" ht="63.75" customHeight="1" x14ac:dyDescent="0.2">
      <c r="A38" s="169" t="s">
        <v>53</v>
      </c>
      <c r="B38" s="191" t="s">
        <v>72</v>
      </c>
      <c r="C38" s="169"/>
      <c r="D38" s="68" t="s">
        <v>10</v>
      </c>
      <c r="E38" s="74">
        <f t="shared" ref="E38:E40" si="46">E44+E66</f>
        <v>0</v>
      </c>
      <c r="F38" s="72">
        <f t="shared" si="40"/>
        <v>0</v>
      </c>
      <c r="G38" s="96">
        <f t="shared" ref="G38:G40" si="47">G44+G60+G66+G71</f>
        <v>0</v>
      </c>
      <c r="H38" s="72">
        <f t="shared" ref="H38:K40" si="48">H44+H66</f>
        <v>0</v>
      </c>
      <c r="I38" s="72">
        <f t="shared" si="48"/>
        <v>0</v>
      </c>
      <c r="J38" s="72">
        <f t="shared" si="48"/>
        <v>0</v>
      </c>
      <c r="K38" s="72">
        <f t="shared" si="48"/>
        <v>0</v>
      </c>
      <c r="L38" s="172"/>
      <c r="M38" s="172"/>
    </row>
    <row r="39" spans="1:13" ht="50.25" customHeight="1" x14ac:dyDescent="0.2">
      <c r="A39" s="169" t="s">
        <v>53</v>
      </c>
      <c r="B39" s="191" t="s">
        <v>72</v>
      </c>
      <c r="C39" s="169"/>
      <c r="D39" s="68" t="s">
        <v>1</v>
      </c>
      <c r="E39" s="74">
        <f t="shared" si="46"/>
        <v>0</v>
      </c>
      <c r="F39" s="72">
        <f t="shared" si="40"/>
        <v>0</v>
      </c>
      <c r="G39" s="96">
        <f t="shared" si="47"/>
        <v>0</v>
      </c>
      <c r="H39" s="72">
        <f t="shared" si="48"/>
        <v>0</v>
      </c>
      <c r="I39" s="72">
        <f t="shared" si="48"/>
        <v>0</v>
      </c>
      <c r="J39" s="72">
        <f t="shared" si="48"/>
        <v>0</v>
      </c>
      <c r="K39" s="72">
        <f t="shared" si="48"/>
        <v>0</v>
      </c>
      <c r="L39" s="172"/>
      <c r="M39" s="172"/>
    </row>
    <row r="40" spans="1:13" ht="36" customHeight="1" x14ac:dyDescent="0.2">
      <c r="A40" s="169" t="s">
        <v>53</v>
      </c>
      <c r="B40" s="191" t="s">
        <v>72</v>
      </c>
      <c r="C40" s="169"/>
      <c r="D40" s="68" t="s">
        <v>19</v>
      </c>
      <c r="E40" s="74">
        <f t="shared" si="46"/>
        <v>0</v>
      </c>
      <c r="F40" s="72">
        <f t="shared" si="40"/>
        <v>0</v>
      </c>
      <c r="G40" s="96">
        <f t="shared" si="47"/>
        <v>0</v>
      </c>
      <c r="H40" s="72">
        <f t="shared" si="48"/>
        <v>0</v>
      </c>
      <c r="I40" s="72">
        <f t="shared" si="48"/>
        <v>0</v>
      </c>
      <c r="J40" s="72">
        <f t="shared" si="48"/>
        <v>0</v>
      </c>
      <c r="K40" s="72">
        <f t="shared" si="48"/>
        <v>0</v>
      </c>
      <c r="L40" s="172"/>
      <c r="M40" s="172"/>
    </row>
    <row r="41" spans="1:13" ht="58.5" customHeight="1" x14ac:dyDescent="0.2">
      <c r="A41" s="170" t="s">
        <v>53</v>
      </c>
      <c r="B41" s="192" t="s">
        <v>72</v>
      </c>
      <c r="C41" s="170"/>
      <c r="D41" s="68" t="s">
        <v>20</v>
      </c>
      <c r="E41" s="62">
        <f>E47+E69</f>
        <v>155487</v>
      </c>
      <c r="F41" s="62">
        <f>G41+H41+I41+J41+K41</f>
        <v>600591.30000000005</v>
      </c>
      <c r="G41" s="62">
        <f>G47+G63+G69+G74</f>
        <v>183285</v>
      </c>
      <c r="H41" s="74">
        <f t="shared" ref="H41:K41" si="49">H47+H63+H69</f>
        <v>104700.6</v>
      </c>
      <c r="I41" s="74">
        <f t="shared" si="49"/>
        <v>104201.9</v>
      </c>
      <c r="J41" s="74">
        <f t="shared" si="49"/>
        <v>104201.9</v>
      </c>
      <c r="K41" s="74">
        <f t="shared" si="49"/>
        <v>104201.9</v>
      </c>
      <c r="L41" s="173"/>
      <c r="M41" s="173"/>
    </row>
    <row r="42" spans="1:13" ht="44.25" customHeight="1" x14ac:dyDescent="0.2">
      <c r="A42" s="66" t="s">
        <v>52</v>
      </c>
      <c r="B42" s="178" t="s">
        <v>75</v>
      </c>
      <c r="C42" s="179" t="s">
        <v>39</v>
      </c>
      <c r="D42" s="179" t="s">
        <v>3</v>
      </c>
      <c r="E42" s="179">
        <v>61441</v>
      </c>
      <c r="F42" s="179">
        <v>416905</v>
      </c>
      <c r="G42" s="179">
        <v>73377</v>
      </c>
      <c r="H42" s="179">
        <v>81039</v>
      </c>
      <c r="I42" s="179">
        <v>85091</v>
      </c>
      <c r="J42" s="179">
        <v>87388</v>
      </c>
      <c r="K42" s="180">
        <v>90010</v>
      </c>
      <c r="L42" s="65"/>
      <c r="M42" s="65"/>
    </row>
    <row r="43" spans="1:13" ht="44.25" customHeight="1" x14ac:dyDescent="0.2">
      <c r="A43" s="168" t="s">
        <v>60</v>
      </c>
      <c r="B43" s="168" t="s">
        <v>89</v>
      </c>
      <c r="C43" s="168" t="s">
        <v>91</v>
      </c>
      <c r="D43" s="68" t="s">
        <v>3</v>
      </c>
      <c r="E43" s="62">
        <f>SUM(E44:E47)</f>
        <v>77879</v>
      </c>
      <c r="F43" s="62">
        <f t="shared" ref="F43" si="50">SUM(F44:F47)</f>
        <v>444976.70000000007</v>
      </c>
      <c r="G43" s="62">
        <f t="shared" ref="G43" si="51">SUM(G44:G47)</f>
        <v>85820</v>
      </c>
      <c r="H43" s="62">
        <f t="shared" ref="H43" si="52">SUM(H44:H47)</f>
        <v>90111</v>
      </c>
      <c r="I43" s="62">
        <f t="shared" ref="I43" si="53">SUM(I44:I47)</f>
        <v>89681.9</v>
      </c>
      <c r="J43" s="62">
        <f t="shared" ref="J43" si="54">SUM(J44:J47)</f>
        <v>89681.9</v>
      </c>
      <c r="K43" s="62">
        <f t="shared" ref="K43" si="55">SUM(K44:K47)</f>
        <v>89681.9</v>
      </c>
      <c r="L43" s="171" t="s">
        <v>40</v>
      </c>
      <c r="M43" s="171" t="s">
        <v>90</v>
      </c>
    </row>
    <row r="44" spans="1:13" ht="72.75" customHeight="1" x14ac:dyDescent="0.2">
      <c r="A44" s="169" t="s">
        <v>54</v>
      </c>
      <c r="B44" s="169" t="s">
        <v>44</v>
      </c>
      <c r="C44" s="169"/>
      <c r="D44" s="68" t="s">
        <v>10</v>
      </c>
      <c r="E44" s="62">
        <v>0</v>
      </c>
      <c r="F44" s="62">
        <f>SUM(G44:K44)</f>
        <v>0</v>
      </c>
      <c r="G44" s="62">
        <v>0</v>
      </c>
      <c r="H44" s="62">
        <v>0</v>
      </c>
      <c r="I44" s="62">
        <v>0</v>
      </c>
      <c r="J44" s="62">
        <f>I44*1.05</f>
        <v>0</v>
      </c>
      <c r="K44" s="62">
        <f>J44*1.05</f>
        <v>0</v>
      </c>
      <c r="L44" s="172"/>
      <c r="M44" s="172"/>
    </row>
    <row r="45" spans="1:13" ht="44.25" customHeight="1" x14ac:dyDescent="0.2">
      <c r="A45" s="169" t="s">
        <v>54</v>
      </c>
      <c r="B45" s="169" t="s">
        <v>44</v>
      </c>
      <c r="C45" s="169"/>
      <c r="D45" s="68" t="s">
        <v>1</v>
      </c>
      <c r="E45" s="62">
        <v>0</v>
      </c>
      <c r="F45" s="62">
        <f t="shared" ref="F45:F47" si="56">SUM(G45:K45)</f>
        <v>0</v>
      </c>
      <c r="G45" s="62">
        <v>0</v>
      </c>
      <c r="H45" s="62">
        <v>0</v>
      </c>
      <c r="I45" s="62">
        <v>0</v>
      </c>
      <c r="J45" s="62">
        <f t="shared" ref="J45:K45" si="57">I45*1.05</f>
        <v>0</v>
      </c>
      <c r="K45" s="62">
        <f t="shared" si="57"/>
        <v>0</v>
      </c>
      <c r="L45" s="172"/>
      <c r="M45" s="172"/>
    </row>
    <row r="46" spans="1:13" ht="33" customHeight="1" x14ac:dyDescent="0.2">
      <c r="A46" s="169" t="s">
        <v>54</v>
      </c>
      <c r="B46" s="169" t="s">
        <v>44</v>
      </c>
      <c r="C46" s="169"/>
      <c r="D46" s="68" t="s">
        <v>19</v>
      </c>
      <c r="E46" s="62">
        <v>0</v>
      </c>
      <c r="F46" s="62">
        <f t="shared" si="56"/>
        <v>0</v>
      </c>
      <c r="G46" s="62">
        <v>0</v>
      </c>
      <c r="H46" s="62">
        <v>0</v>
      </c>
      <c r="I46" s="62">
        <v>0</v>
      </c>
      <c r="J46" s="62">
        <f t="shared" ref="J46:K46" si="58">I46*1.05</f>
        <v>0</v>
      </c>
      <c r="K46" s="62">
        <f t="shared" si="58"/>
        <v>0</v>
      </c>
      <c r="L46" s="172"/>
      <c r="M46" s="172"/>
    </row>
    <row r="47" spans="1:13" ht="65.25" customHeight="1" x14ac:dyDescent="0.2">
      <c r="A47" s="170" t="s">
        <v>54</v>
      </c>
      <c r="B47" s="170" t="s">
        <v>44</v>
      </c>
      <c r="C47" s="170"/>
      <c r="D47" s="68" t="s">
        <v>20</v>
      </c>
      <c r="E47" s="62">
        <v>77879</v>
      </c>
      <c r="F47" s="62">
        <f t="shared" si="56"/>
        <v>444976.70000000007</v>
      </c>
      <c r="G47" s="74">
        <v>85820</v>
      </c>
      <c r="H47" s="74">
        <v>90111</v>
      </c>
      <c r="I47" s="74">
        <v>89681.9</v>
      </c>
      <c r="J47" s="74">
        <v>89681.9</v>
      </c>
      <c r="K47" s="74">
        <v>89681.9</v>
      </c>
      <c r="L47" s="173"/>
      <c r="M47" s="173"/>
    </row>
    <row r="48" spans="1:13" ht="26.25" customHeight="1" x14ac:dyDescent="0.2">
      <c r="A48" s="168" t="s">
        <v>101</v>
      </c>
      <c r="B48" s="168" t="s">
        <v>111</v>
      </c>
      <c r="C48" s="168" t="s">
        <v>91</v>
      </c>
      <c r="D48" s="68" t="s">
        <v>3</v>
      </c>
      <c r="E48" s="74">
        <f>SUM(E49:E52)</f>
        <v>0</v>
      </c>
      <c r="F48" s="181" t="s">
        <v>149</v>
      </c>
      <c r="G48" s="182"/>
      <c r="H48" s="182"/>
      <c r="I48" s="182"/>
      <c r="J48" s="182"/>
      <c r="K48" s="183"/>
      <c r="L48" s="171" t="s">
        <v>40</v>
      </c>
      <c r="M48" s="171" t="s">
        <v>147</v>
      </c>
    </row>
    <row r="49" spans="1:13" ht="44.25" customHeight="1" x14ac:dyDescent="0.2">
      <c r="A49" s="169" t="s">
        <v>54</v>
      </c>
      <c r="B49" s="169" t="s">
        <v>44</v>
      </c>
      <c r="C49" s="169"/>
      <c r="D49" s="68" t="s">
        <v>10</v>
      </c>
      <c r="E49" s="74">
        <v>0</v>
      </c>
      <c r="F49" s="184"/>
      <c r="G49" s="185"/>
      <c r="H49" s="185"/>
      <c r="I49" s="185"/>
      <c r="J49" s="185"/>
      <c r="K49" s="186"/>
      <c r="L49" s="172"/>
      <c r="M49" s="172"/>
    </row>
    <row r="50" spans="1:13" ht="48.75" customHeight="1" x14ac:dyDescent="0.2">
      <c r="A50" s="169" t="s">
        <v>54</v>
      </c>
      <c r="B50" s="169" t="s">
        <v>44</v>
      </c>
      <c r="C50" s="169"/>
      <c r="D50" s="68" t="s">
        <v>1</v>
      </c>
      <c r="E50" s="74">
        <v>0</v>
      </c>
      <c r="F50" s="184"/>
      <c r="G50" s="185"/>
      <c r="H50" s="185"/>
      <c r="I50" s="185"/>
      <c r="J50" s="185"/>
      <c r="K50" s="186"/>
      <c r="L50" s="172"/>
      <c r="M50" s="172"/>
    </row>
    <row r="51" spans="1:13" ht="30.75" customHeight="1" x14ac:dyDescent="0.2">
      <c r="A51" s="169" t="s">
        <v>54</v>
      </c>
      <c r="B51" s="169" t="s">
        <v>44</v>
      </c>
      <c r="C51" s="169"/>
      <c r="D51" s="68" t="s">
        <v>19</v>
      </c>
      <c r="E51" s="74">
        <v>0</v>
      </c>
      <c r="F51" s="184"/>
      <c r="G51" s="185"/>
      <c r="H51" s="185"/>
      <c r="I51" s="185"/>
      <c r="J51" s="185"/>
      <c r="K51" s="186"/>
      <c r="L51" s="172"/>
      <c r="M51" s="172"/>
    </row>
    <row r="52" spans="1:13" ht="44.25" customHeight="1" x14ac:dyDescent="0.2">
      <c r="A52" s="170" t="s">
        <v>54</v>
      </c>
      <c r="B52" s="170" t="s">
        <v>44</v>
      </c>
      <c r="C52" s="170"/>
      <c r="D52" s="68" t="s">
        <v>20</v>
      </c>
      <c r="E52" s="74">
        <v>0</v>
      </c>
      <c r="F52" s="187"/>
      <c r="G52" s="188"/>
      <c r="H52" s="188"/>
      <c r="I52" s="188"/>
      <c r="J52" s="188"/>
      <c r="K52" s="189"/>
      <c r="L52" s="173"/>
      <c r="M52" s="173"/>
    </row>
    <row r="53" spans="1:13" ht="26.25" customHeight="1" x14ac:dyDescent="0.2">
      <c r="A53" s="168" t="s">
        <v>102</v>
      </c>
      <c r="B53" s="168" t="s">
        <v>112</v>
      </c>
      <c r="C53" s="168" t="s">
        <v>91</v>
      </c>
      <c r="D53" s="68" t="s">
        <v>3</v>
      </c>
      <c r="E53" s="74">
        <f>SUM(E54:E57)</f>
        <v>0</v>
      </c>
      <c r="F53" s="181" t="s">
        <v>149</v>
      </c>
      <c r="G53" s="182"/>
      <c r="H53" s="182"/>
      <c r="I53" s="182"/>
      <c r="J53" s="182"/>
      <c r="K53" s="183"/>
      <c r="L53" s="171" t="s">
        <v>40</v>
      </c>
      <c r="M53" s="171" t="s">
        <v>90</v>
      </c>
    </row>
    <row r="54" spans="1:13" ht="44.25" customHeight="1" x14ac:dyDescent="0.2">
      <c r="A54" s="169" t="s">
        <v>54</v>
      </c>
      <c r="B54" s="169" t="s">
        <v>44</v>
      </c>
      <c r="C54" s="169"/>
      <c r="D54" s="68" t="s">
        <v>10</v>
      </c>
      <c r="E54" s="74">
        <v>0</v>
      </c>
      <c r="F54" s="184"/>
      <c r="G54" s="185"/>
      <c r="H54" s="185"/>
      <c r="I54" s="185"/>
      <c r="J54" s="185"/>
      <c r="K54" s="186"/>
      <c r="L54" s="172"/>
      <c r="M54" s="172"/>
    </row>
    <row r="55" spans="1:13" ht="48.75" customHeight="1" x14ac:dyDescent="0.2">
      <c r="A55" s="169" t="s">
        <v>54</v>
      </c>
      <c r="B55" s="169" t="s">
        <v>44</v>
      </c>
      <c r="C55" s="169"/>
      <c r="D55" s="68" t="s">
        <v>1</v>
      </c>
      <c r="E55" s="74">
        <v>0</v>
      </c>
      <c r="F55" s="184"/>
      <c r="G55" s="185"/>
      <c r="H55" s="185"/>
      <c r="I55" s="185"/>
      <c r="J55" s="185"/>
      <c r="K55" s="186"/>
      <c r="L55" s="172"/>
      <c r="M55" s="172"/>
    </row>
    <row r="56" spans="1:13" ht="30.75" customHeight="1" x14ac:dyDescent="0.2">
      <c r="A56" s="169" t="s">
        <v>54</v>
      </c>
      <c r="B56" s="169" t="s">
        <v>44</v>
      </c>
      <c r="C56" s="169"/>
      <c r="D56" s="68" t="s">
        <v>19</v>
      </c>
      <c r="E56" s="74">
        <v>0</v>
      </c>
      <c r="F56" s="184"/>
      <c r="G56" s="185"/>
      <c r="H56" s="185"/>
      <c r="I56" s="185"/>
      <c r="J56" s="185"/>
      <c r="K56" s="186"/>
      <c r="L56" s="172"/>
      <c r="M56" s="172"/>
    </row>
    <row r="57" spans="1:13" ht="44.25" customHeight="1" x14ac:dyDescent="0.2">
      <c r="A57" s="170" t="s">
        <v>54</v>
      </c>
      <c r="B57" s="170" t="s">
        <v>44</v>
      </c>
      <c r="C57" s="170"/>
      <c r="D57" s="68" t="s">
        <v>20</v>
      </c>
      <c r="E57" s="74">
        <v>0</v>
      </c>
      <c r="F57" s="187"/>
      <c r="G57" s="188"/>
      <c r="H57" s="188"/>
      <c r="I57" s="188"/>
      <c r="J57" s="188"/>
      <c r="K57" s="189"/>
      <c r="L57" s="173"/>
      <c r="M57" s="173"/>
    </row>
    <row r="58" spans="1:13" ht="34.5" customHeight="1" x14ac:dyDescent="0.2">
      <c r="A58" s="75" t="s">
        <v>103</v>
      </c>
      <c r="B58" s="178" t="s">
        <v>148</v>
      </c>
      <c r="C58" s="179"/>
      <c r="D58" s="179"/>
      <c r="E58" s="179"/>
      <c r="F58" s="179"/>
      <c r="G58" s="179"/>
      <c r="H58" s="179"/>
      <c r="I58" s="179"/>
      <c r="J58" s="179"/>
      <c r="K58" s="179"/>
      <c r="L58" s="85"/>
      <c r="M58" s="84"/>
    </row>
    <row r="59" spans="1:13" ht="26.25" customHeight="1" x14ac:dyDescent="0.2">
      <c r="A59" s="168" t="s">
        <v>104</v>
      </c>
      <c r="B59" s="168" t="s">
        <v>129</v>
      </c>
      <c r="C59" s="168" t="s">
        <v>91</v>
      </c>
      <c r="D59" s="68" t="s">
        <v>3</v>
      </c>
      <c r="E59" s="74">
        <f>SUM(E60:E63)</f>
        <v>0</v>
      </c>
      <c r="F59" s="74">
        <f t="shared" ref="F59:G59" si="59">SUM(F60:F63)</f>
        <v>41480</v>
      </c>
      <c r="G59" s="74">
        <f t="shared" si="59"/>
        <v>8000</v>
      </c>
      <c r="H59" s="74">
        <f>SUM(H60:H63)</f>
        <v>8400</v>
      </c>
      <c r="I59" s="74">
        <f t="shared" ref="I59:K59" si="60">SUM(I60:I63)</f>
        <v>8360</v>
      </c>
      <c r="J59" s="74">
        <f t="shared" si="60"/>
        <v>8360</v>
      </c>
      <c r="K59" s="74">
        <f t="shared" si="60"/>
        <v>8360</v>
      </c>
      <c r="L59" s="171" t="s">
        <v>40</v>
      </c>
      <c r="M59" s="171" t="s">
        <v>135</v>
      </c>
    </row>
    <row r="60" spans="1:13" ht="44.25" customHeight="1" x14ac:dyDescent="0.2">
      <c r="A60" s="169" t="s">
        <v>54</v>
      </c>
      <c r="B60" s="169" t="s">
        <v>44</v>
      </c>
      <c r="C60" s="169"/>
      <c r="D60" s="68" t="s">
        <v>10</v>
      </c>
      <c r="E60" s="74">
        <v>0</v>
      </c>
      <c r="F60" s="74">
        <f>SUM(G60:K60)</f>
        <v>0</v>
      </c>
      <c r="G60" s="74">
        <f>G66</f>
        <v>0</v>
      </c>
      <c r="H60" s="74">
        <f t="shared" ref="H60:I60" si="61">H66</f>
        <v>0</v>
      </c>
      <c r="I60" s="74">
        <f t="shared" si="61"/>
        <v>0</v>
      </c>
      <c r="J60" s="74">
        <f>I60*1.05</f>
        <v>0</v>
      </c>
      <c r="K60" s="74">
        <f>J60*1.05</f>
        <v>0</v>
      </c>
      <c r="L60" s="172"/>
      <c r="M60" s="172"/>
    </row>
    <row r="61" spans="1:13" ht="48.75" customHeight="1" x14ac:dyDescent="0.2">
      <c r="A61" s="169" t="s">
        <v>54</v>
      </c>
      <c r="B61" s="169" t="s">
        <v>44</v>
      </c>
      <c r="C61" s="169"/>
      <c r="D61" s="68" t="s">
        <v>1</v>
      </c>
      <c r="E61" s="74">
        <v>0</v>
      </c>
      <c r="F61" s="74">
        <f t="shared" ref="F61:F63" si="62">SUM(G61:K61)</f>
        <v>0</v>
      </c>
      <c r="G61" s="74">
        <f t="shared" ref="G61:I61" si="63">G67</f>
        <v>0</v>
      </c>
      <c r="H61" s="74">
        <f t="shared" si="63"/>
        <v>0</v>
      </c>
      <c r="I61" s="74">
        <f t="shared" si="63"/>
        <v>0</v>
      </c>
      <c r="J61" s="74">
        <f t="shared" ref="J61:J62" si="64">I61*1.05</f>
        <v>0</v>
      </c>
      <c r="K61" s="74">
        <f t="shared" ref="K61:K62" si="65">J61*1.05</f>
        <v>0</v>
      </c>
      <c r="L61" s="172"/>
      <c r="M61" s="172"/>
    </row>
    <row r="62" spans="1:13" ht="30.75" customHeight="1" x14ac:dyDescent="0.2">
      <c r="A62" s="169" t="s">
        <v>54</v>
      </c>
      <c r="B62" s="169" t="s">
        <v>44</v>
      </c>
      <c r="C62" s="169"/>
      <c r="D62" s="68" t="s">
        <v>19</v>
      </c>
      <c r="E62" s="74">
        <v>0</v>
      </c>
      <c r="F62" s="74">
        <f t="shared" si="62"/>
        <v>0</v>
      </c>
      <c r="G62" s="74">
        <f t="shared" ref="G62:I62" si="66">G68</f>
        <v>0</v>
      </c>
      <c r="H62" s="74">
        <f t="shared" si="66"/>
        <v>0</v>
      </c>
      <c r="I62" s="74">
        <f t="shared" si="66"/>
        <v>0</v>
      </c>
      <c r="J62" s="74">
        <f t="shared" si="64"/>
        <v>0</v>
      </c>
      <c r="K62" s="74">
        <f t="shared" si="65"/>
        <v>0</v>
      </c>
      <c r="L62" s="172"/>
      <c r="M62" s="172"/>
    </row>
    <row r="63" spans="1:13" ht="44.25" customHeight="1" x14ac:dyDescent="0.2">
      <c r="A63" s="170" t="s">
        <v>54</v>
      </c>
      <c r="B63" s="170" t="s">
        <v>44</v>
      </c>
      <c r="C63" s="170"/>
      <c r="D63" s="68" t="s">
        <v>20</v>
      </c>
      <c r="E63" s="74">
        <v>0</v>
      </c>
      <c r="F63" s="74">
        <f t="shared" si="62"/>
        <v>41480</v>
      </c>
      <c r="G63" s="74">
        <v>8000</v>
      </c>
      <c r="H63" s="74">
        <v>8400</v>
      </c>
      <c r="I63" s="74">
        <v>8360</v>
      </c>
      <c r="J63" s="74">
        <v>8360</v>
      </c>
      <c r="K63" s="74">
        <v>8360</v>
      </c>
      <c r="L63" s="173"/>
      <c r="M63" s="173"/>
    </row>
    <row r="64" spans="1:13" ht="38.25" customHeight="1" x14ac:dyDescent="0.2">
      <c r="A64" s="66" t="s">
        <v>113</v>
      </c>
      <c r="B64" s="178" t="s">
        <v>76</v>
      </c>
      <c r="C64" s="179" t="s">
        <v>39</v>
      </c>
      <c r="D64" s="179" t="s">
        <v>3</v>
      </c>
      <c r="E64" s="179">
        <v>0</v>
      </c>
      <c r="F64" s="179">
        <v>215753</v>
      </c>
      <c r="G64" s="179">
        <v>45153</v>
      </c>
      <c r="H64" s="179">
        <v>40245</v>
      </c>
      <c r="I64" s="179">
        <v>42257</v>
      </c>
      <c r="J64" s="179">
        <v>43398</v>
      </c>
      <c r="K64" s="180">
        <v>44700</v>
      </c>
      <c r="L64" s="65"/>
      <c r="M64" s="65"/>
    </row>
    <row r="65" spans="1:13" ht="15" x14ac:dyDescent="0.2">
      <c r="A65" s="168" t="s">
        <v>114</v>
      </c>
      <c r="B65" s="168" t="s">
        <v>70</v>
      </c>
      <c r="C65" s="168" t="s">
        <v>91</v>
      </c>
      <c r="D65" s="68" t="s">
        <v>3</v>
      </c>
      <c r="E65" s="62">
        <f>SUM(E66:E69)</f>
        <v>77608</v>
      </c>
      <c r="F65" s="62">
        <f t="shared" ref="F65" si="67">SUM(F66:F69)</f>
        <v>107946.6</v>
      </c>
      <c r="G65" s="62">
        <f t="shared" ref="G65" si="68">SUM(G66:G69)</f>
        <v>83277</v>
      </c>
      <c r="H65" s="62">
        <f>SUM(H66:H69)</f>
        <v>6189.6</v>
      </c>
      <c r="I65" s="62">
        <f t="shared" ref="I65" si="69">SUM(I66:I69)</f>
        <v>6160</v>
      </c>
      <c r="J65" s="62">
        <f t="shared" ref="J65" si="70">SUM(J66:J69)</f>
        <v>6160</v>
      </c>
      <c r="K65" s="62">
        <f t="shared" ref="K65" si="71">SUM(K66:K69)</f>
        <v>6160</v>
      </c>
      <c r="L65" s="171" t="s">
        <v>40</v>
      </c>
      <c r="M65" s="171" t="s">
        <v>115</v>
      </c>
    </row>
    <row r="66" spans="1:13" ht="60" x14ac:dyDescent="0.2">
      <c r="A66" s="169" t="s">
        <v>58</v>
      </c>
      <c r="B66" s="169" t="s">
        <v>59</v>
      </c>
      <c r="C66" s="169"/>
      <c r="D66" s="68" t="s">
        <v>10</v>
      </c>
      <c r="E66" s="62">
        <v>0</v>
      </c>
      <c r="F66" s="62">
        <f>SUM(G66:K66)</f>
        <v>0</v>
      </c>
      <c r="G66" s="62">
        <f>G77</f>
        <v>0</v>
      </c>
      <c r="H66" s="62">
        <f t="shared" ref="H66:I66" si="72">H77</f>
        <v>0</v>
      </c>
      <c r="I66" s="62">
        <f t="shared" si="72"/>
        <v>0</v>
      </c>
      <c r="J66" s="62">
        <f>I66*1.05</f>
        <v>0</v>
      </c>
      <c r="K66" s="62">
        <f>J66*1.05</f>
        <v>0</v>
      </c>
      <c r="L66" s="172"/>
      <c r="M66" s="172"/>
    </row>
    <row r="67" spans="1:13" ht="45" x14ac:dyDescent="0.2">
      <c r="A67" s="169" t="s">
        <v>58</v>
      </c>
      <c r="B67" s="169" t="s">
        <v>59</v>
      </c>
      <c r="C67" s="169"/>
      <c r="D67" s="68" t="s">
        <v>1</v>
      </c>
      <c r="E67" s="62">
        <v>0</v>
      </c>
      <c r="F67" s="62">
        <f t="shared" ref="F67:F69" si="73">SUM(G67:K67)</f>
        <v>0</v>
      </c>
      <c r="G67" s="62">
        <f t="shared" ref="G67:I67" si="74">G78</f>
        <v>0</v>
      </c>
      <c r="H67" s="62">
        <f t="shared" si="74"/>
        <v>0</v>
      </c>
      <c r="I67" s="62">
        <f t="shared" si="74"/>
        <v>0</v>
      </c>
      <c r="J67" s="62">
        <f t="shared" ref="J67:K67" si="75">I67*1.05</f>
        <v>0</v>
      </c>
      <c r="K67" s="62">
        <f t="shared" si="75"/>
        <v>0</v>
      </c>
      <c r="L67" s="172"/>
      <c r="M67" s="172"/>
    </row>
    <row r="68" spans="1:13" ht="30" x14ac:dyDescent="0.2">
      <c r="A68" s="169" t="s">
        <v>58</v>
      </c>
      <c r="B68" s="169" t="s">
        <v>59</v>
      </c>
      <c r="C68" s="169"/>
      <c r="D68" s="68" t="s">
        <v>19</v>
      </c>
      <c r="E68" s="62">
        <v>0</v>
      </c>
      <c r="F68" s="62">
        <f t="shared" si="73"/>
        <v>0</v>
      </c>
      <c r="G68" s="62">
        <f t="shared" ref="G68:I68" si="76">G79</f>
        <v>0</v>
      </c>
      <c r="H68" s="62">
        <f t="shared" si="76"/>
        <v>0</v>
      </c>
      <c r="I68" s="62">
        <f t="shared" si="76"/>
        <v>0</v>
      </c>
      <c r="J68" s="62">
        <f t="shared" ref="J68:K68" si="77">I68*1.05</f>
        <v>0</v>
      </c>
      <c r="K68" s="62">
        <f t="shared" si="77"/>
        <v>0</v>
      </c>
      <c r="L68" s="172"/>
      <c r="M68" s="172"/>
    </row>
    <row r="69" spans="1:13" ht="60" x14ac:dyDescent="0.2">
      <c r="A69" s="170" t="s">
        <v>58</v>
      </c>
      <c r="B69" s="170" t="s">
        <v>59</v>
      </c>
      <c r="C69" s="170"/>
      <c r="D69" s="68" t="s">
        <v>20</v>
      </c>
      <c r="E69" s="62">
        <v>77608</v>
      </c>
      <c r="F69" s="62">
        <f t="shared" si="73"/>
        <v>107946.6</v>
      </c>
      <c r="G69" s="74">
        <v>83277</v>
      </c>
      <c r="H69" s="74">
        <v>6189.6</v>
      </c>
      <c r="I69" s="74">
        <v>6160</v>
      </c>
      <c r="J69" s="74">
        <v>6160</v>
      </c>
      <c r="K69" s="74">
        <v>6160</v>
      </c>
      <c r="L69" s="173"/>
      <c r="M69" s="173"/>
    </row>
    <row r="70" spans="1:13" ht="15" x14ac:dyDescent="0.2">
      <c r="A70" s="168" t="s">
        <v>137</v>
      </c>
      <c r="B70" s="168" t="s">
        <v>150</v>
      </c>
      <c r="C70" s="168" t="s">
        <v>91</v>
      </c>
      <c r="D70" s="68" t="s">
        <v>3</v>
      </c>
      <c r="E70" s="96">
        <f>SUM(E71:E74)</f>
        <v>0</v>
      </c>
      <c r="F70" s="96">
        <f t="shared" ref="F70:G70" si="78">SUM(F71:F74)</f>
        <v>6188</v>
      </c>
      <c r="G70" s="96">
        <f t="shared" si="78"/>
        <v>6188</v>
      </c>
      <c r="H70" s="96">
        <f>SUM(H71:H74)</f>
        <v>0</v>
      </c>
      <c r="I70" s="96">
        <f t="shared" ref="I70:K70" si="79">SUM(I71:I74)</f>
        <v>0</v>
      </c>
      <c r="J70" s="96">
        <f t="shared" si="79"/>
        <v>0</v>
      </c>
      <c r="K70" s="96">
        <f t="shared" si="79"/>
        <v>0</v>
      </c>
      <c r="L70" s="171" t="s">
        <v>40</v>
      </c>
      <c r="M70" s="171" t="s">
        <v>138</v>
      </c>
    </row>
    <row r="71" spans="1:13" ht="60" x14ac:dyDescent="0.2">
      <c r="A71" s="169" t="s">
        <v>58</v>
      </c>
      <c r="B71" s="169" t="s">
        <v>59</v>
      </c>
      <c r="C71" s="169"/>
      <c r="D71" s="68" t="s">
        <v>10</v>
      </c>
      <c r="E71" s="96">
        <v>0</v>
      </c>
      <c r="F71" s="96">
        <f>SUM(G71:K71)</f>
        <v>0</v>
      </c>
      <c r="G71" s="96">
        <f>G82</f>
        <v>0</v>
      </c>
      <c r="H71" s="96">
        <f t="shared" ref="H71:I71" si="80">H82</f>
        <v>0</v>
      </c>
      <c r="I71" s="96">
        <f t="shared" si="80"/>
        <v>0</v>
      </c>
      <c r="J71" s="96">
        <f>I71*1.05</f>
        <v>0</v>
      </c>
      <c r="K71" s="96">
        <f>J71*1.05</f>
        <v>0</v>
      </c>
      <c r="L71" s="172"/>
      <c r="M71" s="172"/>
    </row>
    <row r="72" spans="1:13" ht="45" x14ac:dyDescent="0.2">
      <c r="A72" s="169" t="s">
        <v>58</v>
      </c>
      <c r="B72" s="169" t="s">
        <v>59</v>
      </c>
      <c r="C72" s="169"/>
      <c r="D72" s="68" t="s">
        <v>1</v>
      </c>
      <c r="E72" s="96">
        <v>0</v>
      </c>
      <c r="F72" s="96">
        <f t="shared" ref="F72:F74" si="81">SUM(G72:K72)</f>
        <v>0</v>
      </c>
      <c r="G72" s="96">
        <f t="shared" ref="G72:I72" si="82">G83</f>
        <v>0</v>
      </c>
      <c r="H72" s="96">
        <f t="shared" si="82"/>
        <v>0</v>
      </c>
      <c r="I72" s="96">
        <f t="shared" si="82"/>
        <v>0</v>
      </c>
      <c r="J72" s="96">
        <f t="shared" ref="J72:J73" si="83">I72*1.05</f>
        <v>0</v>
      </c>
      <c r="K72" s="96">
        <f t="shared" ref="K72:K73" si="84">J72*1.05</f>
        <v>0</v>
      </c>
      <c r="L72" s="172"/>
      <c r="M72" s="172"/>
    </row>
    <row r="73" spans="1:13" ht="30" x14ac:dyDescent="0.2">
      <c r="A73" s="169" t="s">
        <v>58</v>
      </c>
      <c r="B73" s="169" t="s">
        <v>59</v>
      </c>
      <c r="C73" s="169"/>
      <c r="D73" s="68" t="s">
        <v>19</v>
      </c>
      <c r="E73" s="96">
        <v>0</v>
      </c>
      <c r="F73" s="96">
        <f t="shared" si="81"/>
        <v>0</v>
      </c>
      <c r="G73" s="96">
        <f t="shared" ref="G73:I73" si="85">G84</f>
        <v>0</v>
      </c>
      <c r="H73" s="96">
        <f t="shared" si="85"/>
        <v>0</v>
      </c>
      <c r="I73" s="96">
        <f t="shared" si="85"/>
        <v>0</v>
      </c>
      <c r="J73" s="96">
        <f t="shared" si="83"/>
        <v>0</v>
      </c>
      <c r="K73" s="96">
        <f t="shared" si="84"/>
        <v>0</v>
      </c>
      <c r="L73" s="172"/>
      <c r="M73" s="172"/>
    </row>
    <row r="74" spans="1:13" ht="60" x14ac:dyDescent="0.2">
      <c r="A74" s="170" t="s">
        <v>58</v>
      </c>
      <c r="B74" s="170" t="s">
        <v>59</v>
      </c>
      <c r="C74" s="170"/>
      <c r="D74" s="68" t="s">
        <v>20</v>
      </c>
      <c r="E74" s="96">
        <v>0</v>
      </c>
      <c r="F74" s="96">
        <f t="shared" si="81"/>
        <v>6188</v>
      </c>
      <c r="G74" s="96">
        <v>6188</v>
      </c>
      <c r="H74" s="96">
        <v>0</v>
      </c>
      <c r="I74" s="96">
        <v>0</v>
      </c>
      <c r="J74" s="96">
        <v>0</v>
      </c>
      <c r="K74" s="96">
        <v>0</v>
      </c>
      <c r="L74" s="173"/>
      <c r="M74" s="173"/>
    </row>
    <row r="76" spans="1:13" ht="15" x14ac:dyDescent="0.25">
      <c r="A76" s="49"/>
    </row>
  </sheetData>
  <autoFilter ref="A8:M69"/>
  <mergeCells count="76">
    <mergeCell ref="M65:M69"/>
    <mergeCell ref="A14:A18"/>
    <mergeCell ref="B14:B18"/>
    <mergeCell ref="A20:A24"/>
    <mergeCell ref="B20:B24"/>
    <mergeCell ref="A26:A30"/>
    <mergeCell ref="B26:B30"/>
    <mergeCell ref="B19:K19"/>
    <mergeCell ref="C20:C24"/>
    <mergeCell ref="A43:A47"/>
    <mergeCell ref="A32:A36"/>
    <mergeCell ref="B32:B36"/>
    <mergeCell ref="A37:A41"/>
    <mergeCell ref="B37:B41"/>
    <mergeCell ref="B64:K64"/>
    <mergeCell ref="L65:L69"/>
    <mergeCell ref="A65:A69"/>
    <mergeCell ref="B65:B69"/>
    <mergeCell ref="C65:C69"/>
    <mergeCell ref="C37:C41"/>
    <mergeCell ref="A59:A63"/>
    <mergeCell ref="B59:B63"/>
    <mergeCell ref="C59:C63"/>
    <mergeCell ref="B58:K58"/>
    <mergeCell ref="M53:M57"/>
    <mergeCell ref="A48:A52"/>
    <mergeCell ref="B48:B52"/>
    <mergeCell ref="C48:C52"/>
    <mergeCell ref="L48:L52"/>
    <mergeCell ref="M48:M52"/>
    <mergeCell ref="A53:A57"/>
    <mergeCell ref="B53:B57"/>
    <mergeCell ref="C53:C57"/>
    <mergeCell ref="L53:L57"/>
    <mergeCell ref="F48:K52"/>
    <mergeCell ref="F53:K57"/>
    <mergeCell ref="L37:L41"/>
    <mergeCell ref="M37:M41"/>
    <mergeCell ref="B42:K42"/>
    <mergeCell ref="B43:B47"/>
    <mergeCell ref="C43:C47"/>
    <mergeCell ref="L43:L47"/>
    <mergeCell ref="M43:M47"/>
    <mergeCell ref="C32:C36"/>
    <mergeCell ref="L32:L36"/>
    <mergeCell ref="M32:M36"/>
    <mergeCell ref="M14:M18"/>
    <mergeCell ref="L20:L24"/>
    <mergeCell ref="M20:M24"/>
    <mergeCell ref="B25:K25"/>
    <mergeCell ref="C26:C30"/>
    <mergeCell ref="L26:L30"/>
    <mergeCell ref="M26:M30"/>
    <mergeCell ref="C14:C18"/>
    <mergeCell ref="L14:L18"/>
    <mergeCell ref="L59:L63"/>
    <mergeCell ref="M59:M63"/>
    <mergeCell ref="L1:M1"/>
    <mergeCell ref="A2:L2"/>
    <mergeCell ref="A3:L3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4:M4"/>
    <mergeCell ref="B31:K31"/>
    <mergeCell ref="A70:A74"/>
    <mergeCell ref="B70:B74"/>
    <mergeCell ref="C70:C74"/>
    <mergeCell ref="L70:L74"/>
    <mergeCell ref="M70:M74"/>
  </mergeCells>
  <pageMargins left="0.47244094488188981" right="0.19685039370078741" top="0.78740157480314965" bottom="0.53" header="0.51181102362204722" footer="0.39370078740157483"/>
  <pageSetup paperSize="9" scale="64" fitToHeight="0" orientation="landscape" r:id="rId1"/>
  <headerFooter alignWithMargins="0">
    <oddFooter>&amp;R&amp;P</oddFooter>
  </headerFooter>
  <rowBreaks count="4" manualBreakCount="4">
    <brk id="24" max="12" man="1"/>
    <brk id="36" max="12" man="1"/>
    <brk id="47" max="12" man="1"/>
    <brk id="6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Приложение 2</vt:lpstr>
      <vt:lpstr>Приложение 3 </vt:lpstr>
      <vt:lpstr>Приложение 4 </vt:lpstr>
      <vt:lpstr>Приложение 5</vt:lpstr>
      <vt:lpstr>'Приложение 4 '!Заголовки_для_печати</vt:lpstr>
      <vt:lpstr>'Приложение 5'!Заголовки_для_печати</vt:lpstr>
      <vt:lpstr>'Приложение 2'!Область_печати</vt:lpstr>
      <vt:lpstr>'Приложение 3 '!Область_печати</vt:lpstr>
      <vt:lpstr>'Приложение 4 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vvkrasilnikova</cp:lastModifiedBy>
  <cp:lastPrinted>2017-05-29T12:01:09Z</cp:lastPrinted>
  <dcterms:created xsi:type="dcterms:W3CDTF">1996-10-08T23:32:33Z</dcterms:created>
  <dcterms:modified xsi:type="dcterms:W3CDTF">2017-05-31T03:31:05Z</dcterms:modified>
</cp:coreProperties>
</file>